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310" tabRatio="919"/>
  </bookViews>
  <sheets>
    <sheet name="Budget Summary" sheetId="16" r:id="rId1"/>
    <sheet name="Operational Fund Block I" sheetId="5" r:id="rId2"/>
    <sheet name="Operational Fund Block II" sheetId="4" r:id="rId3"/>
    <sheet name="Non-Tech Capital " sheetId="9" r:id="rId4"/>
    <sheet name="Tech Capital - GO Bond " sheetId="10" r:id="rId5"/>
    <sheet name="Occupational Tech" sheetId="12" r:id="rId6"/>
    <sheet name="Occupational Non-Tech " sheetId="15" r:id="rId7"/>
  </sheets>
  <externalReferences>
    <externalReference r:id="rId8"/>
  </externalReferences>
  <definedNames>
    <definedName name="_xlnm.Print_Area" localSheetId="3">'Non-Tech Capital '!$A$1:$V$24</definedName>
    <definedName name="_xlnm.Print_Area" localSheetId="6">'Occupational Non-Tech '!$A$1:$R$24</definedName>
    <definedName name="_xlnm.Print_Area" localSheetId="5">'Occupational Tech'!$A$1:$R$87</definedName>
    <definedName name="_xlnm.Print_Area" localSheetId="1">'Operational Fund Block I'!$A$1:$W$193</definedName>
    <definedName name="_xlnm.Print_Area" localSheetId="2">'Operational Fund Block II'!$A$1:$Z$60</definedName>
    <definedName name="_xlnm.Print_Area" localSheetId="4">'Tech Capital - GO Bond '!$A$1:$R$214</definedName>
    <definedName name="_xlnm.Print_Titles" localSheetId="3">'Non-Tech Capital '!$1:$5</definedName>
    <definedName name="_xlnm.Print_Titles" localSheetId="6">'Occupational Non-Tech '!$1:$5</definedName>
    <definedName name="_xlnm.Print_Titles" localSheetId="5">'Occupational Tech'!$1:$5</definedName>
    <definedName name="_xlnm.Print_Titles" localSheetId="1">'Operational Fund Block I'!$1:$5</definedName>
    <definedName name="_xlnm.Print_Titles" localSheetId="2">'Operational Fund Block II'!$1:$5</definedName>
    <definedName name="_xlnm.Print_Titles" localSheetId="4">'Tech Capital - GO Bond '!$1:$5</definedName>
  </definedNames>
  <calcPr calcId="125725"/>
</workbook>
</file>

<file path=xl/calcChain.xml><?xml version="1.0" encoding="utf-8"?>
<calcChain xmlns="http://schemas.openxmlformats.org/spreadsheetml/2006/main">
  <c r="E11" i="16"/>
  <c r="E10"/>
  <c r="E9"/>
  <c r="E8"/>
  <c r="E7"/>
  <c r="E6"/>
  <c r="E5"/>
  <c r="E12" s="1"/>
  <c r="D5"/>
  <c r="C5"/>
  <c r="M24" i="15" l="1"/>
  <c r="M87" i="12"/>
  <c r="R121" i="5"/>
  <c r="R119"/>
  <c r="D59" i="4"/>
  <c r="D60" s="1"/>
  <c r="D11" i="16"/>
  <c r="B11"/>
  <c r="D10"/>
  <c r="B10"/>
  <c r="D9"/>
  <c r="B9"/>
  <c r="D8"/>
  <c r="C8"/>
  <c r="B8"/>
  <c r="C7"/>
  <c r="K60" i="4"/>
  <c r="U59"/>
  <c r="U60" s="1"/>
  <c r="Q60"/>
  <c r="F20" i="15"/>
  <c r="F23" s="1"/>
  <c r="G15" s="1"/>
  <c r="G24" s="1"/>
  <c r="J24"/>
  <c r="B7" i="16" l="1"/>
  <c r="J87" i="12" l="1"/>
  <c r="G87"/>
  <c r="F85"/>
  <c r="M213" i="10" l="1"/>
  <c r="J213"/>
  <c r="F212"/>
  <c r="F209"/>
  <c r="G204"/>
  <c r="F200"/>
  <c r="F203" s="1"/>
  <c r="G195" s="1"/>
  <c r="F191"/>
  <c r="F194" s="1"/>
  <c r="G186" s="1"/>
  <c r="F182"/>
  <c r="G177"/>
  <c r="G213" l="1"/>
  <c r="N3" i="9" l="1"/>
  <c r="N20" s="1"/>
  <c r="H6"/>
  <c r="K6"/>
  <c r="H7"/>
  <c r="K7"/>
  <c r="H8"/>
  <c r="K8"/>
  <c r="H9"/>
  <c r="K9"/>
  <c r="H10"/>
  <c r="K10"/>
  <c r="H11"/>
  <c r="K11"/>
  <c r="H12"/>
  <c r="K12"/>
  <c r="H13"/>
  <c r="K13"/>
  <c r="H15"/>
  <c r="K15"/>
  <c r="H16"/>
  <c r="K16"/>
  <c r="H17"/>
  <c r="K17"/>
  <c r="H19"/>
  <c r="N19"/>
  <c r="Q19"/>
  <c r="Q20" s="1"/>
  <c r="H20"/>
  <c r="R117" i="5" l="1"/>
  <c r="R155"/>
  <c r="R172"/>
  <c r="R181"/>
  <c r="R191"/>
  <c r="H181"/>
  <c r="M191"/>
  <c r="K191"/>
  <c r="M181"/>
  <c r="M117"/>
  <c r="K155"/>
  <c r="M155"/>
  <c r="M172"/>
  <c r="K172"/>
  <c r="K181"/>
  <c r="H189"/>
  <c r="H191" s="1"/>
  <c r="H162"/>
  <c r="H172" s="1"/>
  <c r="H127"/>
  <c r="H155" s="1"/>
  <c r="K117"/>
  <c r="H7"/>
  <c r="H117" s="1"/>
  <c r="K59" i="4"/>
  <c r="H39"/>
  <c r="Q23"/>
  <c r="Q21"/>
  <c r="Q20"/>
  <c r="Q18"/>
  <c r="Q16"/>
  <c r="Q14"/>
  <c r="Q13"/>
  <c r="Q12"/>
  <c r="Q8"/>
  <c r="Q6"/>
  <c r="Q59" s="1"/>
  <c r="K193" i="5" l="1"/>
  <c r="M193"/>
  <c r="C6" i="16" s="1"/>
  <c r="D6" s="1"/>
  <c r="C12"/>
  <c r="H193" i="5"/>
  <c r="B5" i="16" s="1"/>
  <c r="B12" s="1"/>
  <c r="R193" i="5"/>
  <c r="D12" i="16" l="1"/>
</calcChain>
</file>

<file path=xl/sharedStrings.xml><?xml version="1.0" encoding="utf-8"?>
<sst xmlns="http://schemas.openxmlformats.org/spreadsheetml/2006/main" count="1711" uniqueCount="602">
  <si>
    <t>Paradise Valley Community Colleges</t>
  </si>
  <si>
    <t xml:space="preserve">Budget </t>
  </si>
  <si>
    <t>REQUESTOR</t>
  </si>
  <si>
    <t>DIVISION</t>
  </si>
  <si>
    <t>BDST</t>
  </si>
  <si>
    <t>PRESIDENT's OFFICE</t>
  </si>
  <si>
    <t>STRATEGIC PLAN</t>
  </si>
  <si>
    <t>Department</t>
  </si>
  <si>
    <t>Name</t>
  </si>
  <si>
    <t>Request Title</t>
  </si>
  <si>
    <t>Request Details</t>
  </si>
  <si>
    <t>Detail Amount</t>
  </si>
  <si>
    <t>Original Requested Amount</t>
  </si>
  <si>
    <t>Original Requested Priority</t>
  </si>
  <si>
    <t>Recom'ed Amount</t>
  </si>
  <si>
    <t>Recom'ed Priority</t>
  </si>
  <si>
    <t>Average Ranking</t>
  </si>
  <si>
    <t>Running Total</t>
  </si>
  <si>
    <t>Notes</t>
  </si>
  <si>
    <t>Approved Amount</t>
  </si>
  <si>
    <t>Meet President Goals &amp; Objectives</t>
  </si>
  <si>
    <t>OP#</t>
  </si>
  <si>
    <t>Original Goals &amp; Objectives</t>
  </si>
  <si>
    <t>Instructional_Design</t>
  </si>
  <si>
    <t>Carolyn Miller</t>
  </si>
  <si>
    <t>Migration and Expansion of the LMS</t>
  </si>
  <si>
    <t>Course Production Specialist II PSA 9</t>
  </si>
  <si>
    <t>51230 - Support Classified</t>
  </si>
  <si>
    <t>VP_of_Student_Services</t>
  </si>
  <si>
    <t>Sandra Miller-Holst</t>
  </si>
  <si>
    <t>Retention Coordinator</t>
  </si>
  <si>
    <t>Retention Coordinator MAT13/4</t>
  </si>
  <si>
    <t>$63,284 approved on Block I</t>
  </si>
  <si>
    <t>1.1 &amp;  1.3</t>
  </si>
  <si>
    <t>Flex Benefits</t>
  </si>
  <si>
    <t>Other Benefits</t>
  </si>
  <si>
    <t>54100 - Supplies</t>
  </si>
  <si>
    <t>51310- - Part Time Wages</t>
  </si>
  <si>
    <t>IRTS</t>
  </si>
  <si>
    <t>Carol Myers</t>
  </si>
  <si>
    <t>Temporary Wages for Helpdesk &amp; Switchboard</t>
  </si>
  <si>
    <t>51310 - Part Time Wages</t>
  </si>
  <si>
    <t>$46,500 approved on Block I</t>
  </si>
  <si>
    <t>1.1; 1.2; 1.6; 3.1; &amp; 4.1</t>
  </si>
  <si>
    <t>VP_of_Academic_Affairs</t>
  </si>
  <si>
    <t>MaryLou Mosley</t>
  </si>
  <si>
    <t>Q Bldg Receptionist</t>
  </si>
  <si>
    <t>1.3, 1.4, 1.5, 1.7 &amp; 2.2</t>
  </si>
  <si>
    <t xml:space="preserve">1.1; 1.2; 1.3; 1.4; 1.5; 1.6; 1.7; 2.1; 2.2; 2.4; &amp; 4.3. </t>
  </si>
  <si>
    <t>English</t>
  </si>
  <si>
    <t>John Nelson</t>
  </si>
  <si>
    <t>Evening Secretarial Position Part-Time(Upstairs M)</t>
  </si>
  <si>
    <t>Grade 6 - Administrative Assistant I PSA</t>
  </si>
  <si>
    <t>1.3, 1.4, 1.5, 1.7, 3.1</t>
  </si>
  <si>
    <t>1.1; 1.2; 1.3; 1.4; 1.5; 1.7; 2.1; 2.3; 3.1; 3.2; &amp; 4.2</t>
  </si>
  <si>
    <t>Advising</t>
  </si>
  <si>
    <t>Corey Loucy</t>
  </si>
  <si>
    <t>Temp Funds for Information Center Staff</t>
  </si>
  <si>
    <t>Part-time Temp N/A</t>
  </si>
  <si>
    <t xml:space="preserve"> $            -  </t>
  </si>
  <si>
    <t>$8,000 approved on Block I</t>
  </si>
  <si>
    <t>1.3 &amp; 1.5</t>
  </si>
  <si>
    <t>Learning_Assistance_Center</t>
  </si>
  <si>
    <t>Mary Early</t>
  </si>
  <si>
    <t>Second Math Tutor in Q Building</t>
  </si>
  <si>
    <t>Math Tutor n/a</t>
  </si>
  <si>
    <t>1.5  &amp; 2.2</t>
  </si>
  <si>
    <t>1.4; 1.5; &amp; 2.2</t>
  </si>
  <si>
    <t>AandR</t>
  </si>
  <si>
    <t>Stella Napoles</t>
  </si>
  <si>
    <t>Request for Temporary Budget for A &amp; R</t>
  </si>
  <si>
    <t>$40,196 approved on Block I</t>
  </si>
  <si>
    <t>1.3; 1.5; 3.2; &amp; 4.1</t>
  </si>
  <si>
    <t>Marketing</t>
  </si>
  <si>
    <t>Julia Devous</t>
  </si>
  <si>
    <t>Increase Marketing /Advertising Budget</t>
  </si>
  <si>
    <t>53500 - Advertising</t>
  </si>
  <si>
    <t>$13,867 approved on Block I</t>
  </si>
  <si>
    <t>1.3; 1.4, 1.5, 1.7, &amp; 2.2</t>
  </si>
  <si>
    <t>All 1 and All 2</t>
  </si>
  <si>
    <t>53300 - Printing/Binding</t>
  </si>
  <si>
    <t>Student_Development</t>
  </si>
  <si>
    <t>Heather Kruse</t>
  </si>
  <si>
    <t>Early Outreach Early Alert/Tutoring Staffing</t>
  </si>
  <si>
    <t>1.3, 1.4, 1.5, 2.2, &amp; 3.1</t>
  </si>
  <si>
    <t>1.1; 1.3; 1.4; 1.5; 1.6; 2.1; 2.2; 3.1; 3.2; 4.1; 4.2; &amp; 4.3</t>
  </si>
  <si>
    <t>CareerServices</t>
  </si>
  <si>
    <t>Norma Chandler</t>
  </si>
  <si>
    <t>Career Services Temp Staff/Supply Request</t>
  </si>
  <si>
    <t>Student Services Specialist Temporary</t>
  </si>
  <si>
    <t>$25,500 approved on Block I</t>
  </si>
  <si>
    <t>55200 - Subscriptions</t>
  </si>
  <si>
    <t>55400 - Organizational Dues</t>
  </si>
  <si>
    <t>53220 - Copy Services</t>
  </si>
  <si>
    <t>Testing_Center</t>
  </si>
  <si>
    <t>Laurie Cigan</t>
  </si>
  <si>
    <t>Assessment/Testing Center</t>
  </si>
  <si>
    <t>Testing Technician PSA Grade 7</t>
  </si>
  <si>
    <t>$23,000 approved on Block I</t>
  </si>
  <si>
    <t>Lib</t>
  </si>
  <si>
    <t>John Chavez</t>
  </si>
  <si>
    <t>Administrative Secretary (3/4 Time to FT)</t>
  </si>
  <si>
    <t>Administrative Secretary III PSA, Grade 8</t>
  </si>
  <si>
    <t>Student_Life</t>
  </si>
  <si>
    <t>Mike Ho</t>
  </si>
  <si>
    <t>The LeaderShape Institute</t>
  </si>
  <si>
    <t>56515 - Registration</t>
  </si>
  <si>
    <t>Honors</t>
  </si>
  <si>
    <t>John Douglass</t>
  </si>
  <si>
    <t>Honors Center Student Workers</t>
  </si>
  <si>
    <t>51316 - Student Wages</t>
  </si>
  <si>
    <t>Increase in Budget Lines</t>
  </si>
  <si>
    <t>53120 - Equipment Repair</t>
  </si>
  <si>
    <t>$1,000 approved on Block I</t>
  </si>
  <si>
    <t>Academic Affairs Project Support</t>
  </si>
  <si>
    <t>51114 - Residential-Extended Contract</t>
  </si>
  <si>
    <t>$3,263 approved on Block I</t>
  </si>
  <si>
    <t xml:space="preserve">Public Relations/Communications Specialist </t>
  </si>
  <si>
    <t>Public Relations/Communications Specialist MAT 13 (MKT Coord) Equiv</t>
  </si>
  <si>
    <t>$25,500 approved on Block I and uses the same request as BDST priority #11</t>
  </si>
  <si>
    <t>Disability_Resources</t>
  </si>
  <si>
    <t>Esther Schon</t>
  </si>
  <si>
    <t>Supplies</t>
  </si>
  <si>
    <t>Health &amp; Exercise Science Div</t>
  </si>
  <si>
    <t xml:space="preserve">Dale Heuser/ Chris Scinto </t>
  </si>
  <si>
    <t>Desperado Film and Arts Festival</t>
  </si>
  <si>
    <t>$2,500 approved on Block I</t>
  </si>
  <si>
    <t>Information Clerk/Receptionist</t>
  </si>
  <si>
    <t>Information Clerk/Receptionist PSA 4/4</t>
  </si>
  <si>
    <t>Division Recommended Total:</t>
  </si>
  <si>
    <t>BDST Recommended Total:</t>
  </si>
  <si>
    <t>Available:</t>
  </si>
  <si>
    <t>FY 2012-13 Budget Development</t>
  </si>
  <si>
    <t>Block II Operational Fund - Order by BDST Priority Number</t>
  </si>
  <si>
    <t>Block I Operational Fund - Order by Division &amp; APB  Number</t>
  </si>
  <si>
    <t>INTED</t>
  </si>
  <si>
    <t>Michele Marion</t>
  </si>
  <si>
    <t>Base-budget Allocation for International Studies</t>
  </si>
  <si>
    <t>53210 - Professional Services</t>
  </si>
  <si>
    <t>Only needs $10,000 because of base budget adjustments</t>
  </si>
  <si>
    <t>53550 - Official Functions</t>
  </si>
  <si>
    <t>55150 - Film</t>
  </si>
  <si>
    <t>56120 - Postage</t>
  </si>
  <si>
    <t>56520 - Out-of-State Travel</t>
  </si>
  <si>
    <t>English Division Supply Budget Increase</t>
  </si>
  <si>
    <t>None</t>
  </si>
  <si>
    <t>Science</t>
  </si>
  <si>
    <t>Hank Mancini</t>
  </si>
  <si>
    <t>Admin Secretary III For Life Sciences Building</t>
  </si>
  <si>
    <t>ADMINISTRATIVE SECRETARY III PSA Grade 8, Step 1</t>
  </si>
  <si>
    <t>Part-Time Evening Secretary for Physical Sciences</t>
  </si>
  <si>
    <t>Part-Time Administrative Secretary I for the Life</t>
  </si>
  <si>
    <t>Student Lab Assistant for Physical Science</t>
  </si>
  <si>
    <t>Temporary Pay Level 1 - Student Lab Assistant PSA Temp</t>
  </si>
  <si>
    <t>Student Lab Assistgant - Life Sciences Building</t>
  </si>
  <si>
    <t>Temporary Pay Level - Student Lab Assistant PSA Temp</t>
  </si>
  <si>
    <t>Nursing</t>
  </si>
  <si>
    <t>Lori Anonsen</t>
  </si>
  <si>
    <t>OYO Nursing Faculty</t>
  </si>
  <si>
    <t>Sustain Nursing Program costs</t>
  </si>
  <si>
    <t>Fees or Carl Perkins</t>
  </si>
  <si>
    <t>Fine_And_Performing_Arts</t>
  </si>
  <si>
    <t>Chris Scinto</t>
  </si>
  <si>
    <t>Fine Arts Division Secretary</t>
  </si>
  <si>
    <t>Technical Theater Coordinator OYO</t>
  </si>
  <si>
    <t>Permanent - CPA Box Office Coordinator</t>
  </si>
  <si>
    <t>COORDINATOR THEATRE BOX OFFICE OPERATIONS 7</t>
  </si>
  <si>
    <t>Theater Part Time Wages</t>
  </si>
  <si>
    <t>Music Part Time Wages - Fund 2 private lessons</t>
  </si>
  <si>
    <t>Art Temp Wages</t>
  </si>
  <si>
    <t>Music Part Time Wages</t>
  </si>
  <si>
    <t>Counseling</t>
  </si>
  <si>
    <t>James Rubin</t>
  </si>
  <si>
    <t>Administrative Secretary</t>
  </si>
  <si>
    <t>Math</t>
  </si>
  <si>
    <t>Stephen Nicoloff</t>
  </si>
  <si>
    <t>Temporary Secretary</t>
  </si>
  <si>
    <t>Evening Secretary PSA</t>
  </si>
  <si>
    <t>Distance_Learning</t>
  </si>
  <si>
    <t>Sheri Bakunowski</t>
  </si>
  <si>
    <t>12-13 Daily Operations - CDL</t>
  </si>
  <si>
    <t>Black_Mountain</t>
  </si>
  <si>
    <t>Loretta Mondragon</t>
  </si>
  <si>
    <t>Black Mountain - Operational Funds</t>
  </si>
  <si>
    <t>Black Mountain - Temp funding</t>
  </si>
  <si>
    <t>Student Svs tech, Admin Assist, Testing/Computer temp</t>
  </si>
  <si>
    <t>Black Mountain - Staffing - Security</t>
  </si>
  <si>
    <t>Security OYO</t>
  </si>
  <si>
    <t>51270 - College Safety</t>
  </si>
  <si>
    <t>depthealth</t>
  </si>
  <si>
    <t>Maintain Allied Health Part-time Temp. Wages</t>
  </si>
  <si>
    <t>Maintain Fitness Center Part-time Temp. Wages</t>
  </si>
  <si>
    <t>Fitness Center Supplemental PT Staffing Request</t>
  </si>
  <si>
    <t>F12 Proposal</t>
  </si>
  <si>
    <t>DT Prog. Accredit. Maint. Fees, Reg. Fees, Org. Du</t>
  </si>
  <si>
    <t>Dance Program Support</t>
  </si>
  <si>
    <t>EMT/Paramedic Skills Lab Instructors - temp wages</t>
  </si>
  <si>
    <t>51130 - PT Instruction Lab</t>
  </si>
  <si>
    <t>FT PSLA Position (EMT/FSC)</t>
  </si>
  <si>
    <t>Permanent full-time board approved PSA staff PSA Grade 10/4</t>
  </si>
  <si>
    <t>EMT Program Sustainability</t>
  </si>
  <si>
    <t>EMT Skills Lab Evaluators (Base Budget)</t>
  </si>
  <si>
    <t>Library Subscriptions</t>
  </si>
  <si>
    <t>55205 - Subscriptons, Electronic</t>
  </si>
  <si>
    <t>Paramedic National Accreditation Site Visit Fees</t>
  </si>
  <si>
    <t>District Covers</t>
  </si>
  <si>
    <t>Temporary Tutoring Wages</t>
  </si>
  <si>
    <t>Tutor n/a</t>
  </si>
  <si>
    <t>EOL</t>
  </si>
  <si>
    <t>Michaelle Shadburne</t>
  </si>
  <si>
    <t>Support Funding: AFI, EDGE, Ready Set Go Programs</t>
  </si>
  <si>
    <t>Supplemental Funds for a Math Tutor in Q</t>
  </si>
  <si>
    <t>new</t>
  </si>
  <si>
    <t>Funding for an Academic Coach in Reading</t>
  </si>
  <si>
    <t>Academic Coach n/a</t>
  </si>
  <si>
    <t>Black Mountain - Staffing - Student Servcies</t>
  </si>
  <si>
    <t>Student Services 9</t>
  </si>
  <si>
    <t>FSC Program-Skills Lab Instr.,Temp. Help &amp; Suppl.</t>
  </si>
  <si>
    <t>Sustain FSC Skills Lab Instruct. &amp; Temp. Help (OYO</t>
  </si>
  <si>
    <t>Early Outreach Staffing</t>
  </si>
  <si>
    <t>Student Services Specialist PSA Grade 9</t>
  </si>
  <si>
    <t>Adjunct Library Faculty Funding Base Budget Reques</t>
  </si>
  <si>
    <t>Adjunct Faculty Adjunct Faculty</t>
  </si>
  <si>
    <t>51129 - Service Faculty Object Code</t>
  </si>
  <si>
    <t>divsocial</t>
  </si>
  <si>
    <t>Kurt Hill</t>
  </si>
  <si>
    <t>Increase TDC Support Hours</t>
  </si>
  <si>
    <t>Teacher Dev Center Coordinator (Off Coord III) PSA 10</t>
  </si>
  <si>
    <t>Continue ECE Outreach Coordinator</t>
  </si>
  <si>
    <t>Early Childhood Ed Outreach Coordinator (MAT 13)</t>
  </si>
  <si>
    <t>NAEYC Accreditation Visit Costs</t>
  </si>
  <si>
    <t>56510 - In-State Travel</t>
  </si>
  <si>
    <t>NAEYC Annual Accreditation Fee</t>
  </si>
  <si>
    <t>Hoop of Learning Staffing</t>
  </si>
  <si>
    <t>3/4 Time Student Services Specialist PSA Grade 9</t>
  </si>
  <si>
    <t>New Online and Hybrid Courses</t>
  </si>
  <si>
    <t>Adjunct Library Faculty Additional Funding Request</t>
  </si>
  <si>
    <t>Honors Program Specialist (PSA9)</t>
  </si>
  <si>
    <t>Support Schedule, Trouble Shooting, Temp Help</t>
  </si>
  <si>
    <t>Academic Assessment and Program Review</t>
  </si>
  <si>
    <t>Student Employee Wages</t>
  </si>
  <si>
    <t>Academic Advising Temp Staff</t>
  </si>
  <si>
    <t>Academic Advisors - Temp PSA Grade 9</t>
  </si>
  <si>
    <t>OYO Information Center</t>
  </si>
  <si>
    <t>OYO Student Services Technician PSA Grade 7</t>
  </si>
  <si>
    <t>Request for Temporary Budget</t>
  </si>
  <si>
    <t>Recruitment</t>
  </si>
  <si>
    <t>Ivette Quintero</t>
  </si>
  <si>
    <t>Temp funds request</t>
  </si>
  <si>
    <t>Student Services Temps for Recruitment Temp</t>
  </si>
  <si>
    <t>Student Services Technician temporary</t>
  </si>
  <si>
    <t>Student Services Technician PSA</t>
  </si>
  <si>
    <t>College_President</t>
  </si>
  <si>
    <t>Paul Dale</t>
  </si>
  <si>
    <t>Grants Management</t>
  </si>
  <si>
    <t>Institutional_Development</t>
  </si>
  <si>
    <t>Development and Community Relations Operations</t>
  </si>
  <si>
    <t>Coordinator Special Events MAT 13</t>
  </si>
  <si>
    <t xml:space="preserve">Marketing Production/Graphic Design Specialist </t>
  </si>
  <si>
    <t>Marketing Production/Graphic Design Speciaist MAT 13 (MKT Coord) Equiv</t>
  </si>
  <si>
    <t>Increase Marketing/Advertising Budget</t>
  </si>
  <si>
    <t>HumanResources</t>
  </si>
  <si>
    <t>Laurel Smith</t>
  </si>
  <si>
    <t>OYO Grade 8 HR Assistant III</t>
  </si>
  <si>
    <t>Human Resources Assistant III PSA grade 8</t>
  </si>
  <si>
    <t>Safety</t>
  </si>
  <si>
    <t>Scott Meek</t>
  </si>
  <si>
    <t>Part Time Staff Wage Request</t>
  </si>
  <si>
    <t>Part time wages none</t>
  </si>
  <si>
    <t>Additional Budget for Supplies</t>
  </si>
  <si>
    <t>Budget_Manager</t>
  </si>
  <si>
    <t>Huu Hoang</t>
  </si>
  <si>
    <t>Resource Supports College Financial Analysis</t>
  </si>
  <si>
    <t>CC_Lab</t>
  </si>
  <si>
    <t>Marylou Goff</t>
  </si>
  <si>
    <t>Part-Time Wages (Student &amp; Temporary)</t>
  </si>
  <si>
    <t>Media</t>
  </si>
  <si>
    <t>Rick Cote</t>
  </si>
  <si>
    <t>Temporary Technology Staffing</t>
  </si>
  <si>
    <t>COMPUTER MAINTENANCE ASSISTANT PSA-9</t>
  </si>
  <si>
    <t>Projector Lamps</t>
  </si>
  <si>
    <t>AV Support Equipment</t>
  </si>
  <si>
    <t>55310 - Property</t>
  </si>
  <si>
    <t>Conference Room LCD Televisions</t>
  </si>
  <si>
    <t xml:space="preserve">Recommended Total: </t>
  </si>
  <si>
    <t>Comparing to FY10-11 Approved additional $4000.</t>
  </si>
  <si>
    <t>Comparing to FY10-11 Approved additional $10,800</t>
  </si>
  <si>
    <t>Comparing to FY10-11 Approved additional $10,000</t>
  </si>
  <si>
    <t>Comparing to FY10-11 Approved additional $7,976</t>
  </si>
  <si>
    <t>Comparing to FY10-11 Approved additional $7,778</t>
  </si>
  <si>
    <t>In Base budget</t>
  </si>
  <si>
    <t>Comparing to FY10-11 Approved additional $3,000</t>
  </si>
  <si>
    <t>Recom'ed Fund I Amount</t>
  </si>
  <si>
    <t>Change req to piano tuning</t>
  </si>
  <si>
    <t>Recom'ed Prop 301 Amount</t>
  </si>
  <si>
    <t xml:space="preserve">Approved Amount     </t>
  </si>
  <si>
    <t>936,</t>
  </si>
  <si>
    <t xml:space="preserve">1.3; 1.4; 1.6; 2.3; 2.4 </t>
  </si>
  <si>
    <t xml:space="preserve">1.3, 1.4 </t>
  </si>
  <si>
    <t>1.1; 1.2; 1.3; 1.4; 1.5; 1.7; 2.2; 2.3; 3.1; 3.2; 4.2</t>
  </si>
  <si>
    <t>1.3, 1.4, 1.5, 1.7, 2.2, &amp; 3.1</t>
  </si>
  <si>
    <t>1.3; 2.1; 2.2</t>
  </si>
  <si>
    <t>1.3 &amp; 2.2</t>
  </si>
  <si>
    <t>1.2; 1.3; 1.7; 2.2; 2.4; 4.3</t>
  </si>
  <si>
    <t>1.3, 1.7, 2.2</t>
  </si>
  <si>
    <t xml:space="preserve">1.1; 1.3; 2.1; 2.4 </t>
  </si>
  <si>
    <t>CPA Temp Wages/Piano Tuning</t>
  </si>
  <si>
    <t>1.4; 1.5; 1.7</t>
  </si>
  <si>
    <t>1.4, 1.5, 1.7</t>
  </si>
  <si>
    <t>1.7; 2.2; 4.1</t>
  </si>
  <si>
    <t>1.7 &amp; 2.2</t>
  </si>
  <si>
    <t>1.1; 1.2; 1.3; 1.7; 2.2; 2.4; 4.3</t>
  </si>
  <si>
    <t xml:space="preserve">1.1; 1.2; 1.3; 2.2; 2.3; 2.4; 4.3 </t>
  </si>
  <si>
    <t>1.3 &amp;  2.2</t>
  </si>
  <si>
    <t xml:space="preserve">1.3; 1.4; 1.5; 1.6; 1.7; 2.2; 4.1; 4.2 </t>
  </si>
  <si>
    <t>1.3; 1.4; 1.5; 1.7; 2.2;</t>
  </si>
  <si>
    <t>1.3; 2.2; 2.3; 2.4; 4.3</t>
  </si>
  <si>
    <t>1.4; 1.5; 2.2</t>
  </si>
  <si>
    <t>1.4, 1.5, 2.2</t>
  </si>
  <si>
    <t>1.1; 1.2; 1.5; 1.6; 2.1; 3.2</t>
  </si>
  <si>
    <t>1.7; 2.2, 4.1</t>
  </si>
  <si>
    <t>1.3; 1.7; 2.1; 4.1</t>
  </si>
  <si>
    <t>1.1; 1.2; 1.3; 1.4; 1.5; 1.6; 2.1; 2.2; 2.3; 4.1; 4.2; 4.3</t>
  </si>
  <si>
    <t>1.3; 1.4; 1.5; 1.6;  1.7; 2.1; 2.2; 3.2; 3.3; 4.1</t>
  </si>
  <si>
    <t>1.3, 1.4, 1.5; 1.7; 2.2</t>
  </si>
  <si>
    <t>1.3 &amp; 1.7</t>
  </si>
  <si>
    <t xml:space="preserve">1.3; 1.7; 2.1; 3.2 </t>
  </si>
  <si>
    <t>1.3, 1.3, 1.4, 1.5, 2.2</t>
  </si>
  <si>
    <t>1.1; 1.2; 1.3; 1.4; 1.5; 1.6; 1.7; 2.1; 2.2; 2.4; 4.1; 4.3</t>
  </si>
  <si>
    <t>1.3, 1.4 1.5, 1.7, 2.2</t>
  </si>
  <si>
    <t>1.1; 1.2; 1.3; 1.4; 1.5; 1.6; 1.7; 2.1; 2.2; 2.4; 4.1; 4.</t>
  </si>
  <si>
    <t>1.3, 1.5, 2.2</t>
  </si>
  <si>
    <t>1.3 &amp; 2.4</t>
  </si>
  <si>
    <t xml:space="preserve">1.1; 1.2; 1.4; 1.5; 1.7; 2.1; 2.2; 2.4; 4.1 </t>
  </si>
  <si>
    <t>1.3, 1.4, 1.5, 1.7, 2.2</t>
  </si>
  <si>
    <t>1.1 &amp; 1.3</t>
  </si>
  <si>
    <t>1.1 &amp; 4.1</t>
  </si>
  <si>
    <t>1.3; 2.1; 3.1; 4.1</t>
  </si>
  <si>
    <t>1.3 &amp; 3.1</t>
  </si>
  <si>
    <t>All 1 &amp; All 2</t>
  </si>
  <si>
    <t xml:space="preserve">2.1; 2.4; 4.1; 4.3 </t>
  </si>
  <si>
    <t>3.1 &amp; 3.2</t>
  </si>
  <si>
    <t xml:space="preserve">1.1; 1.3; 4.1; 4.2; 4.3 </t>
  </si>
  <si>
    <t>2.2; 4.1; 4.2</t>
  </si>
  <si>
    <t>1.1; 1.3; 3.1; 3.2; 4.2</t>
  </si>
  <si>
    <t>1.1; 1.2; 1.6; 3.1; 4.1</t>
  </si>
  <si>
    <t>1.6 &amp; 3.1</t>
  </si>
  <si>
    <t>1.3; 1.4; 1.7; 3.1; 3.2; 3.3; 4.1; 4.2</t>
  </si>
  <si>
    <t>1.3, 1.4, 1.7, 3.1</t>
  </si>
  <si>
    <t>Astronomy/Physics Laboratory Tables</t>
  </si>
  <si>
    <t>Equipment Status</t>
  </si>
  <si>
    <t>replace</t>
  </si>
  <si>
    <t>Item Description</t>
  </si>
  <si>
    <t>Vendor</t>
  </si>
  <si>
    <t>Quantity</t>
  </si>
  <si>
    <t>Cost</t>
  </si>
  <si>
    <t>Sub Total</t>
  </si>
  <si>
    <t>Shipping</t>
  </si>
  <si>
    <t>Taxes</t>
  </si>
  <si>
    <t>Total</t>
  </si>
  <si>
    <t>New Marley Dance Floor for CPA</t>
  </si>
  <si>
    <t>Treadmill Replacements</t>
  </si>
  <si>
    <t>Fitness Center Door Enlargement</t>
  </si>
  <si>
    <t>Athletics</t>
  </si>
  <si>
    <t>Greg Silcox</t>
  </si>
  <si>
    <t>Block Dugouts, Softball</t>
  </si>
  <si>
    <t>Lighting at Track Storage Building</t>
  </si>
  <si>
    <t>Facility</t>
  </si>
  <si>
    <t>David Matus</t>
  </si>
  <si>
    <t>College-wide Wireless Synchronized Timekeeping</t>
  </si>
  <si>
    <t>TBD</t>
  </si>
  <si>
    <t>F Building 300KVA Transformer Refurbish</t>
  </si>
  <si>
    <t>Additional Fire Alarm Speaker</t>
  </si>
  <si>
    <t xml:space="preserve">Safety </t>
  </si>
  <si>
    <t>Add a left turn arrow to PVCC's 32nd Street entrance</t>
  </si>
  <si>
    <t xml:space="preserve">Notes: </t>
  </si>
  <si>
    <t>$60,000 of the 710 fund is approved as Commitment &amp; Obligation for Library Non-Technology Capital Request #9206</t>
  </si>
  <si>
    <t>Buy wireless LED closet lights as a temporary solution. See example: http://www.amazon.com/RiteLite-06654-Portable-Wireless-Fixture/dp/B000UD4G5C/ref=sr_1_1?ie=UTF8&amp;qid=1333689227&amp;sr=8-1</t>
  </si>
  <si>
    <t>If the clocks aren't funded, I'd give this a 9.  If the clocks are funded, we could afford this, not the truck.</t>
  </si>
  <si>
    <t>1.2, 4.1, 4.2.</t>
  </si>
  <si>
    <t>New Utility Service Truck</t>
  </si>
  <si>
    <t>1.1, 1.2, 2.1, 4,1</t>
  </si>
  <si>
    <t>Do they have funds from ticket sales or athletic accounts available?</t>
  </si>
  <si>
    <t xml:space="preserve">1.1, 1.2, 1.3, 1.7, 2.2,  2.3, 2.4 </t>
  </si>
  <si>
    <t xml:space="preserve">1.2, 1.3, 1.7, 2.2  </t>
  </si>
  <si>
    <t>1.1,1.3,4.1,4.2,4.3</t>
  </si>
  <si>
    <t>My preference would be to fund Facilities Priority 2 &amp; 3, ahead  of  this one, but we can't change priority ranking.Perhaps enough clocks can simply be lowered so that the staff within the department can replace the batteries, as happens in my dept for the lower clocks</t>
  </si>
  <si>
    <t xml:space="preserve">1.1,1.3, 2.1, 2.4 </t>
  </si>
  <si>
    <t>Do they have funds available from ticket sales or other outside sources?</t>
  </si>
  <si>
    <t>Fine &amp; Perf. Arts</t>
  </si>
  <si>
    <t>1, 2, 3</t>
  </si>
  <si>
    <t>All</t>
  </si>
  <si>
    <t>Fund 2 Lab fees?</t>
  </si>
  <si>
    <t>Description Details</t>
  </si>
  <si>
    <t>CTC</t>
  </si>
  <si>
    <t>Infrastructure Obsolescence</t>
  </si>
  <si>
    <t>WWT</t>
  </si>
  <si>
    <t>New Gig Blades Commons Switches</t>
  </si>
  <si>
    <t>Gig Blades for Network Switch</t>
  </si>
  <si>
    <t>Cisco</t>
  </si>
  <si>
    <t>Media Capital Technology</t>
  </si>
  <si>
    <t>Capital Media Equipment</t>
  </si>
  <si>
    <t>Various</t>
  </si>
  <si>
    <t>Replacement of Projector Screens</t>
  </si>
  <si>
    <t>Projector Screens</t>
  </si>
  <si>
    <t>Troxell</t>
  </si>
  <si>
    <t>Electronic Signage System</t>
  </si>
  <si>
    <t>Obsolete Mobile Laptops</t>
  </si>
  <si>
    <t>Apple MacBooks</t>
  </si>
  <si>
    <t>Apple</t>
  </si>
  <si>
    <t>Replace Obsolete Computers for E148 &amp; Open Lab</t>
  </si>
  <si>
    <t>HP All-in-One touch screen</t>
  </si>
  <si>
    <t>HP</t>
  </si>
  <si>
    <t>Computer issue/replacement for Faculty &amp; Staff</t>
  </si>
  <si>
    <t>Computers</t>
  </si>
  <si>
    <t>Apple/Dell</t>
  </si>
  <si>
    <t>Printers</t>
  </si>
  <si>
    <t>SEHI/HP</t>
  </si>
  <si>
    <t>iPads</t>
  </si>
  <si>
    <t>Apple iPads</t>
  </si>
  <si>
    <t>Replace Obsolete Printers in Computer Commons</t>
  </si>
  <si>
    <t>HP LASER B&amp;W &amp; COLOR PRINTERS</t>
  </si>
  <si>
    <t>Install Media Technology in Classroom</t>
  </si>
  <si>
    <t>Install Media station</t>
  </si>
  <si>
    <t>Sound, Photography and Video</t>
  </si>
  <si>
    <t>Class Piano Teaching System</t>
  </si>
  <si>
    <t>LC3 Music Lab Listening System</t>
  </si>
  <si>
    <t>Sweetwater</t>
  </si>
  <si>
    <t>Black Mountain: Expand Mobile Laptop Cart</t>
  </si>
  <si>
    <t>Macbook, Printer, Cart</t>
  </si>
  <si>
    <t>Black Mountain: Batteries for Laptops</t>
  </si>
  <si>
    <t>15 Batteries</t>
  </si>
  <si>
    <t>Black Mountain: Weather Station</t>
  </si>
  <si>
    <t>Davis Wireless Vantage Pro2</t>
  </si>
  <si>
    <t>Davis</t>
  </si>
  <si>
    <t>Laptops for Q Math Center</t>
  </si>
  <si>
    <t>Laptop</t>
  </si>
  <si>
    <t>IT recommends</t>
  </si>
  <si>
    <t>Black Mountain - Security Camera</t>
  </si>
  <si>
    <t>ASis 1755 Camera/Pts/Labor</t>
  </si>
  <si>
    <t>ASis Camera -Via Security Dept</t>
  </si>
  <si>
    <t>Library</t>
  </si>
  <si>
    <t>Computers &amp; Printer for Flexible Learning Spaces in the Library</t>
  </si>
  <si>
    <t>34 desktops &amp; one printer</t>
  </si>
  <si>
    <t>unknown</t>
  </si>
  <si>
    <t>Library-Multimedia Server for Faculty support</t>
  </si>
  <si>
    <t xml:space="preserve">multimedia server </t>
  </si>
  <si>
    <t>Library-Student Desktop Computers</t>
  </si>
  <si>
    <t>desktop</t>
  </si>
  <si>
    <t xml:space="preserve">HDTV/Monitors w/cameras </t>
  </si>
  <si>
    <t>TCT Recommended Total:</t>
  </si>
  <si>
    <t xml:space="preserve"> Amount reduced from $136,032 to $91,037 ($-45,000); Qty from 96 to 64 (-32)</t>
  </si>
  <si>
    <t>1.4, 1.6, 1.7, 3.1</t>
  </si>
  <si>
    <t>Amount reduced from $90,740 to $80,740 ($-10,000)</t>
  </si>
  <si>
    <t>Occupational Technology Capital Requests</t>
  </si>
  <si>
    <t>Technology Capital Requests</t>
  </si>
  <si>
    <t>CTC/OCC. ED</t>
  </si>
  <si>
    <t>Bus_CIS</t>
  </si>
  <si>
    <t>Sue VanBoven</t>
  </si>
  <si>
    <t>Replace computers in classroom</t>
  </si>
  <si>
    <t>HP9300 all-in-one touch screen</t>
  </si>
  <si>
    <t>request for new printers in classrooms</t>
  </si>
  <si>
    <t>SEHI/Hewlett packard</t>
  </si>
  <si>
    <t>CPA Recording Studio Control Surface and Accessori</t>
  </si>
  <si>
    <t>Avid Control Surface and Acce</t>
  </si>
  <si>
    <t>EAR</t>
  </si>
  <si>
    <t>Microphone PreAmp #1 - Neve</t>
  </si>
  <si>
    <t>Rupert Neve Designs Portico II</t>
  </si>
  <si>
    <t>Microphone PreAmp #2 - Empirical Labs</t>
  </si>
  <si>
    <t>Empirical Labs EL8X-S Distress</t>
  </si>
  <si>
    <t>Waves Audio Plug-ins for Music Editing Software</t>
  </si>
  <si>
    <t>Waves Studio Classics Plug-In</t>
  </si>
  <si>
    <t>in-ear wireless monitoring system</t>
  </si>
  <si>
    <t>Evolution Wireless 300 G3 seri</t>
  </si>
  <si>
    <t>REPLACE IMACS IN E140 &amp; E144</t>
  </si>
  <si>
    <t>HP All-in-one</t>
  </si>
  <si>
    <t>Principles of Human Nutrition Lab (FON241LL) Equipment for Main Campus</t>
  </si>
  <si>
    <t>New</t>
  </si>
  <si>
    <t>FON Equipments</t>
  </si>
  <si>
    <t>TCT Recommeded Total:</t>
  </si>
  <si>
    <t>Request for Storage Cabinets for EMT/Paramedic Pro</t>
  </si>
  <si>
    <t>ALERA Storage Cabinets</t>
  </si>
  <si>
    <t>Office Max, Phoenix, AZ</t>
  </si>
  <si>
    <t>John Chavez/ Shelle Witten</t>
  </si>
  <si>
    <t>Library-Occupational Funds</t>
  </si>
  <si>
    <t>print, non-print and electronic</t>
  </si>
  <si>
    <t xml:space="preserve">1.1; 1.3; 1.7; 2.3; 3.2 </t>
  </si>
  <si>
    <t xml:space="preserve">1.1; 1.3; 3.1; 3.2; 4.2 </t>
  </si>
  <si>
    <t>Depthealth</t>
  </si>
  <si>
    <t>1.1; 1.2; 1.3; 2.2; 2.3; 3.3; 2.4; 4.3</t>
  </si>
  <si>
    <t xml:space="preserve">1.1; 1.2; 1.3; 1.4; 1.5; 1.6; 1.7; 2.1 2.2; 2.4;  3.2; 4.1; 4.2; 5.1; 5.2; 5.3; 5.4   </t>
  </si>
  <si>
    <t>1.3, 1.4, 1.5, 1.7; 2.2</t>
  </si>
  <si>
    <t>Occupational Non-Technology Capital Requests</t>
  </si>
  <si>
    <t>IT TOTAL:</t>
  </si>
  <si>
    <t>AS. TOTAL:</t>
  </si>
  <si>
    <t>PO. TOTAL:</t>
  </si>
  <si>
    <t>Academic Affairs (AA)</t>
  </si>
  <si>
    <t>AA TOTAL:</t>
  </si>
  <si>
    <t>SA TOTAL:</t>
  </si>
  <si>
    <t>Student Affairs (SA)</t>
  </si>
  <si>
    <t>President Office (PO)</t>
  </si>
  <si>
    <t>Administrative Services (AS)</t>
  </si>
  <si>
    <t>Informational Technology (IT)</t>
  </si>
  <si>
    <t>Budget Summary</t>
  </si>
  <si>
    <t xml:space="preserve">Fund  Type </t>
  </si>
  <si>
    <t>Operational Fund  - Block I</t>
  </si>
  <si>
    <t>Orange Tab</t>
  </si>
  <si>
    <t>Operational Fund  - Block II</t>
  </si>
  <si>
    <t>Original Request Total:</t>
  </si>
  <si>
    <t>Purple Tab</t>
  </si>
  <si>
    <t>Links</t>
  </si>
  <si>
    <t>Prop. 301  - Block I</t>
  </si>
  <si>
    <t>Non-Technology Capital</t>
  </si>
  <si>
    <t>Division Recom'ed Total:</t>
  </si>
  <si>
    <t>Technology Capital - GO Bond</t>
  </si>
  <si>
    <t>Recommeded Total:</t>
  </si>
  <si>
    <t>Occupational Technology  - GO Bond</t>
  </si>
  <si>
    <t>Occupational Non-Technology - GO Bond</t>
  </si>
  <si>
    <t>TOTAL</t>
  </si>
  <si>
    <t>Green Tab</t>
  </si>
  <si>
    <t>Red Tab</t>
  </si>
  <si>
    <t>Black Tab</t>
  </si>
  <si>
    <t>Yellow Tab</t>
  </si>
  <si>
    <t>PLT/CTC/OCC &amp; BDST Recom'ed Amount</t>
  </si>
  <si>
    <t>Division Recom'ed Amount</t>
  </si>
  <si>
    <t>Original Requestors Amount</t>
  </si>
  <si>
    <t xml:space="preserve">New Equipment </t>
  </si>
  <si>
    <r>
      <rPr>
        <u/>
        <sz val="11"/>
        <color theme="1"/>
        <rFont val="Calibri"/>
        <family val="2"/>
        <scheme val="minor"/>
      </rPr>
      <t>Notes:</t>
    </r>
    <r>
      <rPr>
        <sz val="11"/>
        <color theme="1"/>
        <rFont val="Calibri"/>
        <family val="2"/>
        <scheme val="minor"/>
      </rPr>
      <t xml:space="preserve"> This approval includes $27,779 New Equipment.</t>
    </r>
  </si>
  <si>
    <t>Library-Group Media Viewing/ Conferencing</t>
  </si>
  <si>
    <t xml:space="preserve">                           Non-Technology &amp; Capital Requests</t>
  </si>
  <si>
    <t>President Approved Amount</t>
  </si>
  <si>
    <t>Prop 301</t>
  </si>
  <si>
    <t>25K from Prop 301</t>
  </si>
  <si>
    <t>Plus  Prop 301</t>
  </si>
  <si>
    <t>51310 - Part-Time Administrative Secretary I PSA Grade 6, Step 1</t>
  </si>
  <si>
    <t>51310 - Part-Time Administrative Secreatary I PSA Grade 6, Step 1</t>
  </si>
  <si>
    <t>51111 - Faculty Clinical Nursing High Demand Faculty- OYO</t>
  </si>
  <si>
    <t>51310 - Technical Theatre Coordinator </t>
  </si>
  <si>
    <t>51310 - ADMINISTRATIVE SECRETARY III 8</t>
  </si>
  <si>
    <t>111600-51310</t>
  </si>
  <si>
    <t>111770-51310</t>
  </si>
  <si>
    <t>131050-53210</t>
  </si>
  <si>
    <t>111470-54100</t>
  </si>
  <si>
    <t>113470-51310</t>
  </si>
  <si>
    <t>113570-51310</t>
  </si>
  <si>
    <t>113540-51310</t>
  </si>
  <si>
    <t>141160-51310</t>
  </si>
  <si>
    <t>111800-51310</t>
  </si>
  <si>
    <t>111180-51316</t>
  </si>
  <si>
    <t>131780-54100</t>
  </si>
  <si>
    <t>131780-51310</t>
  </si>
  <si>
    <t>131780-51270</t>
  </si>
  <si>
    <t>113550-51310</t>
  </si>
  <si>
    <t>111740-51310</t>
  </si>
  <si>
    <t>113550-55400</t>
  </si>
  <si>
    <t>113520-51310</t>
  </si>
  <si>
    <t>113520-53210</t>
  </si>
  <si>
    <t>113520-51130</t>
  </si>
  <si>
    <t>131460-55205</t>
  </si>
  <si>
    <t>152350-51310</t>
  </si>
  <si>
    <t>131250-51310</t>
  </si>
  <si>
    <t>278190 &amp; Prop 301</t>
  </si>
  <si>
    <t>111545-51230</t>
  </si>
  <si>
    <t>131460-51129</t>
  </si>
  <si>
    <t>113560-51310</t>
  </si>
  <si>
    <t>111032-51114</t>
  </si>
  <si>
    <t>51230 - Student Services Specialist PSA 9</t>
  </si>
  <si>
    <t>131460-51316</t>
  </si>
  <si>
    <t>141250-51310</t>
  </si>
  <si>
    <t>141930-51310</t>
  </si>
  <si>
    <t>141630-51310</t>
  </si>
  <si>
    <t>141310-51310</t>
  </si>
  <si>
    <t>141310-54100</t>
  </si>
  <si>
    <t>141830-51310</t>
  </si>
  <si>
    <t>141270-51310</t>
  </si>
  <si>
    <t>141140-51310</t>
  </si>
  <si>
    <t>141060-51220</t>
  </si>
  <si>
    <t>141400-51310</t>
  </si>
  <si>
    <t>151290-51310</t>
  </si>
  <si>
    <t>152410-51310</t>
  </si>
  <si>
    <t>151390-51310</t>
  </si>
  <si>
    <t>151390-53500</t>
  </si>
  <si>
    <t>152830-51230</t>
  </si>
  <si>
    <t>171011-51310</t>
  </si>
  <si>
    <t>152830-54100</t>
  </si>
  <si>
    <t>151500-54100</t>
  </si>
  <si>
    <t>131560-51310</t>
  </si>
  <si>
    <t>112470-51310</t>
  </si>
  <si>
    <t>131640-53120</t>
  </si>
  <si>
    <t>131640-55310</t>
  </si>
  <si>
    <t>Account / Charge Center</t>
  </si>
  <si>
    <t>APB#</t>
  </si>
  <si>
    <t>51230 -Course Production Specialist II PSA 9</t>
  </si>
  <si>
    <t>131080-51230</t>
  </si>
  <si>
    <t>141060-51310</t>
  </si>
  <si>
    <t>113110-51310</t>
  </si>
  <si>
    <t>111470-51310</t>
  </si>
  <si>
    <t>111545-51310</t>
  </si>
  <si>
    <t xml:space="preserve">               - In the detail worksheets,  the college president column shows the approved amount for each APB request.</t>
  </si>
  <si>
    <t xml:space="preserve">               - The budget will be transferred into the accounts indicated on your APB in the first week of July, 2013</t>
  </si>
  <si>
    <r>
      <rPr>
        <b/>
        <u/>
        <sz val="11"/>
        <color theme="1"/>
        <rFont val="Calibri"/>
        <family val="2"/>
        <scheme val="minor"/>
      </rPr>
      <t>Notes</t>
    </r>
    <r>
      <rPr>
        <u/>
        <sz val="11"/>
        <color theme="1"/>
        <rFont val="Calibri"/>
        <family val="2"/>
        <scheme val="minor"/>
      </rPr>
      <t xml:space="preserve">:  - </t>
    </r>
    <r>
      <rPr>
        <sz val="11"/>
        <color theme="1"/>
        <rFont val="Calibri"/>
        <family val="2"/>
        <scheme val="minor"/>
      </rPr>
      <t>Select tab or the links to review details.</t>
    </r>
  </si>
  <si>
    <t xml:space="preserve">               - Send Huu Hoang an email if you need to change the account number/object codes on your approved APB request.</t>
  </si>
</sst>
</file>

<file path=xl/styles.xml><?xml version="1.0" encoding="utf-8"?>
<styleSheet xmlns="http://schemas.openxmlformats.org/spreadsheetml/2006/main">
  <numFmts count="5">
    <numFmt numFmtId="44" formatCode="_(&quot;$&quot;* #,##0.00_);_(&quot;$&quot;* \(#,##0.00\);_(&quot;$&quot;* &quot;-&quot;??_);_(@_)"/>
    <numFmt numFmtId="164" formatCode="_(&quot;$&quot;* #,##0_);_(&quot;$&quot;* \(#,##0\);_(&quot;$&quot;* &quot;-&quot;??_);_(@_)"/>
    <numFmt numFmtId="165" formatCode="&quot;$&quot;#,##0"/>
    <numFmt numFmtId="166" formatCode="0.0000"/>
    <numFmt numFmtId="167" formatCode="0.000"/>
  </numFmts>
  <fonts count="39">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24"/>
      <color theme="1"/>
      <name val="Calibri"/>
      <family val="2"/>
      <scheme val="minor"/>
    </font>
    <font>
      <b/>
      <sz val="16"/>
      <color theme="1"/>
      <name val="Calibri"/>
      <family val="2"/>
      <scheme val="minor"/>
    </font>
    <font>
      <b/>
      <u val="singleAccounting"/>
      <sz val="12"/>
      <color theme="1"/>
      <name val="Calibri"/>
      <family val="2"/>
      <scheme val="minor"/>
    </font>
    <font>
      <b/>
      <u val="singleAccounting"/>
      <sz val="11"/>
      <color theme="1"/>
      <name val="Calibri"/>
      <family val="2"/>
      <scheme val="minor"/>
    </font>
    <font>
      <b/>
      <u/>
      <sz val="14"/>
      <color theme="1"/>
      <name val="Calibri"/>
      <family val="2"/>
      <scheme val="minor"/>
    </font>
    <font>
      <b/>
      <sz val="16"/>
      <name val="Calibri"/>
      <family val="2"/>
      <scheme val="minor"/>
    </font>
    <font>
      <b/>
      <sz val="11"/>
      <color rgb="FF000000"/>
      <name val="Calibri"/>
      <family val="2"/>
      <scheme val="minor"/>
    </font>
    <font>
      <sz val="11"/>
      <name val="Calibri"/>
      <family val="2"/>
      <scheme val="minor"/>
    </font>
    <font>
      <sz val="9"/>
      <name val="Calibri"/>
      <family val="2"/>
      <scheme val="minor"/>
    </font>
    <font>
      <sz val="8"/>
      <name val="Calibri"/>
      <family val="2"/>
      <scheme val="minor"/>
    </font>
    <font>
      <sz val="10"/>
      <name val="Calibri"/>
      <family val="2"/>
      <scheme val="minor"/>
    </font>
    <font>
      <sz val="11"/>
      <color rgb="FF000000"/>
      <name val="Calibri"/>
      <family val="2"/>
      <scheme val="minor"/>
    </font>
    <font>
      <b/>
      <sz val="12"/>
      <name val="Calibri"/>
      <family val="2"/>
      <scheme val="minor"/>
    </font>
    <font>
      <b/>
      <sz val="9"/>
      <name val="Calibri"/>
      <family val="2"/>
      <scheme val="minor"/>
    </font>
    <font>
      <b/>
      <sz val="8"/>
      <name val="Calibri"/>
      <family val="2"/>
      <scheme val="minor"/>
    </font>
    <font>
      <b/>
      <sz val="10"/>
      <name val="Calibri"/>
      <family val="2"/>
      <scheme val="minor"/>
    </font>
    <font>
      <b/>
      <sz val="11"/>
      <name val="Calibri"/>
      <family val="2"/>
      <scheme val="minor"/>
    </font>
    <font>
      <b/>
      <sz val="12"/>
      <color rgb="FF0000FF"/>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0"/>
      <name val="Arial"/>
      <family val="2"/>
    </font>
    <font>
      <b/>
      <sz val="20"/>
      <color theme="1"/>
      <name val="Calibri"/>
      <family val="2"/>
      <scheme val="minor"/>
    </font>
    <font>
      <b/>
      <u val="singleAccounting"/>
      <sz val="16"/>
      <color theme="1"/>
      <name val="Calibri"/>
      <family val="2"/>
      <scheme val="minor"/>
    </font>
    <font>
      <b/>
      <sz val="14"/>
      <color theme="1"/>
      <name val="Calibri"/>
      <family val="2"/>
      <scheme val="minor"/>
    </font>
    <font>
      <sz val="10"/>
      <color rgb="FF000000"/>
      <name val="Calibri"/>
      <family val="2"/>
      <scheme val="minor"/>
    </font>
    <font>
      <sz val="9"/>
      <color theme="1"/>
      <name val="Calibri"/>
      <family val="2"/>
      <scheme val="minor"/>
    </font>
    <font>
      <b/>
      <sz val="9"/>
      <color theme="1"/>
      <name val="Calibri"/>
      <family val="2"/>
      <scheme val="minor"/>
    </font>
    <font>
      <sz val="9"/>
      <color rgb="FF000000"/>
      <name val="Calibri"/>
      <family val="2"/>
      <scheme val="minor"/>
    </font>
    <font>
      <b/>
      <sz val="11"/>
      <color rgb="FFFF0000"/>
      <name val="Calibri"/>
      <family val="2"/>
    </font>
    <font>
      <b/>
      <u/>
      <sz val="11"/>
      <color theme="1"/>
      <name val="Calibri"/>
      <family val="2"/>
      <scheme val="minor"/>
    </font>
    <font>
      <u/>
      <sz val="11"/>
      <color theme="1"/>
      <name val="Calibri"/>
      <family val="2"/>
      <scheme val="minor"/>
    </font>
    <font>
      <b/>
      <sz val="11"/>
      <color theme="0"/>
      <name val="Calibri"/>
      <family val="2"/>
      <scheme val="minor"/>
    </font>
    <font>
      <u/>
      <sz val="11"/>
      <color theme="10"/>
      <name val="Calibri"/>
      <family val="2"/>
    </font>
    <font>
      <sz val="12"/>
      <color theme="1"/>
      <name val="Calibri"/>
      <family val="2"/>
      <scheme val="minor"/>
    </font>
  </fonts>
  <fills count="18">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rgb="FFFFFFCC"/>
        <bgColor rgb="FF000000"/>
      </patternFill>
    </fill>
    <fill>
      <patternFill patternType="solid">
        <fgColor theme="6" tint="0.79998168889431442"/>
        <bgColor rgb="FF000000"/>
      </patternFill>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theme="1"/>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1"/>
        <bgColor theme="1"/>
      </patternFill>
    </fill>
    <fill>
      <patternFill patternType="solid">
        <fgColor theme="0" tint="-0.499984740745262"/>
        <bgColor indexed="64"/>
      </patternFill>
    </fill>
  </fills>
  <borders count="166">
    <border>
      <left/>
      <right/>
      <top/>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64"/>
      </top>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rgb="FF000000"/>
      </top>
      <bottom/>
      <diagonal/>
    </border>
    <border>
      <left style="thin">
        <color indexed="64"/>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8"/>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8"/>
      </top>
      <bottom/>
      <diagonal/>
    </border>
    <border>
      <left style="thin">
        <color indexed="8"/>
      </left>
      <right/>
      <top style="thin">
        <color indexed="64"/>
      </top>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right style="thin">
        <color indexed="64"/>
      </right>
      <top/>
      <bottom/>
      <diagonal/>
    </border>
    <border>
      <left style="thin">
        <color rgb="FF000000"/>
      </left>
      <right style="thin">
        <color indexed="64"/>
      </right>
      <top style="thin">
        <color indexed="64"/>
      </top>
      <bottom/>
      <diagonal/>
    </border>
    <border>
      <left/>
      <right style="thin">
        <color rgb="FF000000"/>
      </right>
      <top style="thin">
        <color rgb="FF000000"/>
      </top>
      <bottom/>
      <diagonal/>
    </border>
    <border>
      <left style="thin">
        <color rgb="FF000000"/>
      </left>
      <right style="thin">
        <color indexed="64"/>
      </right>
      <top/>
      <bottom/>
      <diagonal/>
    </border>
    <border>
      <left/>
      <right style="thin">
        <color rgb="FF000000"/>
      </right>
      <top/>
      <bottom style="thin">
        <color indexed="64"/>
      </bottom>
      <diagonal/>
    </border>
    <border>
      <left style="thin">
        <color indexed="8"/>
      </left>
      <right style="thin">
        <color indexed="8"/>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style="thin">
        <color rgb="FF000000"/>
      </top>
      <bottom/>
      <diagonal/>
    </border>
    <border>
      <left/>
      <right style="thin">
        <color indexed="64"/>
      </right>
      <top/>
      <bottom style="thin">
        <color indexed="8"/>
      </bottom>
      <diagonal/>
    </border>
    <border>
      <left style="thin">
        <color indexed="64"/>
      </left>
      <right style="thin">
        <color rgb="FF000000"/>
      </right>
      <top style="thin">
        <color indexed="8"/>
      </top>
      <bottom/>
      <diagonal/>
    </border>
    <border>
      <left style="thin">
        <color rgb="FF000000"/>
      </left>
      <right style="thin">
        <color indexed="64"/>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64"/>
      </top>
      <bottom/>
      <diagonal/>
    </border>
    <border>
      <left/>
      <right style="thin">
        <color indexed="8"/>
      </right>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style="thin">
        <color indexed="8"/>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medium">
        <color indexed="64"/>
      </top>
      <bottom style="thin">
        <color rgb="FF000000"/>
      </bottom>
      <diagonal/>
    </border>
    <border>
      <left/>
      <right/>
      <top style="thin">
        <color indexed="64"/>
      </top>
      <bottom/>
      <diagonal/>
    </border>
    <border>
      <left/>
      <right/>
      <top style="thin">
        <color rgb="FF000000"/>
      </top>
      <bottom style="double">
        <color theme="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
      <left/>
      <right style="medium">
        <color indexed="64"/>
      </right>
      <top/>
      <bottom/>
      <diagonal/>
    </border>
  </borders>
  <cellStyleXfs count="40">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applyNumberFormat="0" applyFill="0" applyBorder="0" applyAlignment="0" applyProtection="0">
      <alignment vertical="top"/>
      <protection locked="0"/>
    </xf>
  </cellStyleXfs>
  <cellXfs count="1118">
    <xf numFmtId="0" fontId="0" fillId="0" borderId="0" xfId="0"/>
    <xf numFmtId="0" fontId="0" fillId="0" borderId="0" xfId="0" applyAlignment="1">
      <alignment horizontal="center"/>
    </xf>
    <xf numFmtId="164" fontId="6" fillId="0" borderId="0" xfId="1" applyNumberFormat="1" applyFont="1" applyAlignment="1">
      <alignment horizontal="right" vertical="center"/>
    </xf>
    <xf numFmtId="0" fontId="8" fillId="0" borderId="0" xfId="0" applyFont="1"/>
    <xf numFmtId="0" fontId="0" fillId="2" borderId="6" xfId="0" applyFont="1" applyFill="1" applyBorder="1" applyAlignment="1">
      <alignment horizontal="center"/>
    </xf>
    <xf numFmtId="0" fontId="0" fillId="2" borderId="6" xfId="0" applyNumberFormat="1" applyFont="1" applyFill="1" applyBorder="1" applyAlignment="1">
      <alignment horizontal="center"/>
    </xf>
    <xf numFmtId="0" fontId="5" fillId="2" borderId="3" xfId="1" applyNumberFormat="1" applyFont="1" applyFill="1" applyBorder="1" applyAlignment="1"/>
    <xf numFmtId="0" fontId="5" fillId="2" borderId="7" xfId="1" applyNumberFormat="1" applyFont="1" applyFill="1" applyBorder="1" applyAlignment="1">
      <alignment horizontal="center"/>
    </xf>
    <xf numFmtId="0" fontId="5" fillId="2" borderId="6" xfId="1" applyNumberFormat="1" applyFont="1" applyFill="1" applyBorder="1" applyAlignment="1">
      <alignment horizontal="center"/>
    </xf>
    <xf numFmtId="0" fontId="10" fillId="3" borderId="12" xfId="0" applyFont="1" applyFill="1" applyBorder="1" applyAlignment="1">
      <alignment horizontal="center" vertical="center" wrapText="1"/>
    </xf>
    <xf numFmtId="164" fontId="10" fillId="3" borderId="12" xfId="1" applyNumberFormat="1" applyFont="1" applyFill="1" applyBorder="1" applyAlignment="1">
      <alignment horizontal="center" vertical="center" textRotation="180" wrapText="1"/>
    </xf>
    <xf numFmtId="0" fontId="10" fillId="3" borderId="12" xfId="0" applyFont="1" applyFill="1" applyBorder="1" applyAlignment="1">
      <alignment horizontal="center" vertical="center" textRotation="180" wrapText="1"/>
    </xf>
    <xf numFmtId="0" fontId="10" fillId="3" borderId="13" xfId="0" applyFont="1" applyFill="1" applyBorder="1" applyAlignment="1">
      <alignment horizontal="center" vertical="center" textRotation="180" wrapText="1"/>
    </xf>
    <xf numFmtId="164" fontId="10" fillId="3" borderId="12" xfId="1"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164" fontId="10" fillId="4" borderId="12" xfId="1" applyNumberFormat="1" applyFont="1" applyFill="1" applyBorder="1" applyAlignment="1">
      <alignment horizontal="center" vertical="top" wrapText="1"/>
    </xf>
    <xf numFmtId="0" fontId="10" fillId="3" borderId="12" xfId="1" applyNumberFormat="1" applyFont="1" applyFill="1" applyBorder="1" applyAlignment="1">
      <alignment horizontal="center" vertical="center" wrapText="1"/>
    </xf>
    <xf numFmtId="0" fontId="13" fillId="0" borderId="18" xfId="0" applyFont="1" applyFill="1" applyBorder="1" applyAlignment="1">
      <alignment vertical="top" wrapText="1"/>
    </xf>
    <xf numFmtId="165" fontId="11" fillId="0" borderId="18" xfId="1" applyNumberFormat="1" applyFont="1" applyFill="1" applyBorder="1" applyAlignment="1">
      <alignment horizontal="right" vertical="top" wrapText="1"/>
    </xf>
    <xf numFmtId="165" fontId="14" fillId="0" borderId="17" xfId="1" applyNumberFormat="1" applyFont="1" applyFill="1" applyBorder="1" applyAlignment="1">
      <alignment horizontal="center" vertical="top" wrapText="1"/>
    </xf>
    <xf numFmtId="0" fontId="13" fillId="6" borderId="18" xfId="0" applyFont="1" applyFill="1" applyBorder="1" applyAlignment="1">
      <alignment horizontal="left" vertical="top" wrapText="1"/>
    </xf>
    <xf numFmtId="164" fontId="14" fillId="6" borderId="19" xfId="1" applyNumberFormat="1" applyFont="1" applyFill="1" applyBorder="1" applyAlignment="1">
      <alignment horizontal="right" vertical="top" wrapText="1"/>
    </xf>
    <xf numFmtId="164" fontId="14" fillId="6" borderId="20" xfId="1" applyNumberFormat="1" applyFont="1" applyFill="1" applyBorder="1" applyAlignment="1">
      <alignment horizontal="right" vertical="top" wrapText="1"/>
    </xf>
    <xf numFmtId="0" fontId="11" fillId="6" borderId="22" xfId="1" applyNumberFormat="1" applyFont="1" applyFill="1" applyBorder="1" applyAlignment="1">
      <alignment horizontal="center" vertical="top" wrapText="1"/>
    </xf>
    <xf numFmtId="0" fontId="11" fillId="6" borderId="0" xfId="1" applyNumberFormat="1" applyFont="1" applyFill="1" applyBorder="1" applyAlignment="1">
      <alignment horizontal="center" vertical="top" wrapText="1"/>
    </xf>
    <xf numFmtId="0" fontId="0" fillId="0" borderId="0" xfId="0" applyFill="1"/>
    <xf numFmtId="0" fontId="13" fillId="0" borderId="28" xfId="0" applyFont="1" applyFill="1" applyBorder="1" applyAlignment="1">
      <alignment vertical="top" wrapText="1"/>
    </xf>
    <xf numFmtId="165" fontId="11" fillId="0" borderId="28" xfId="1" applyNumberFormat="1" applyFont="1" applyFill="1" applyBorder="1" applyAlignment="1">
      <alignment horizontal="right" vertical="top" wrapText="1"/>
    </xf>
    <xf numFmtId="165" fontId="14" fillId="0" borderId="27" xfId="1" applyNumberFormat="1" applyFont="1" applyFill="1" applyBorder="1" applyAlignment="1">
      <alignment vertical="top"/>
    </xf>
    <xf numFmtId="0" fontId="13" fillId="6" borderId="28" xfId="0" applyFont="1" applyFill="1" applyBorder="1" applyAlignment="1">
      <alignment horizontal="left" vertical="top" wrapText="1"/>
    </xf>
    <xf numFmtId="164" fontId="14" fillId="6" borderId="29" xfId="1" applyNumberFormat="1" applyFont="1" applyFill="1" applyBorder="1" applyAlignment="1">
      <alignment horizontal="right" vertical="top" wrapText="1"/>
    </xf>
    <xf numFmtId="0" fontId="11" fillId="6" borderId="31" xfId="1" applyNumberFormat="1" applyFont="1" applyFill="1" applyBorder="1" applyAlignment="1">
      <alignment horizontal="center" vertical="top" wrapText="1"/>
    </xf>
    <xf numFmtId="0" fontId="13" fillId="3" borderId="35" xfId="0" applyFont="1" applyFill="1" applyBorder="1" applyAlignment="1">
      <alignment vertical="top" wrapText="1"/>
    </xf>
    <xf numFmtId="164" fontId="11" fillId="3" borderId="35" xfId="1" applyNumberFormat="1" applyFont="1" applyFill="1" applyBorder="1" applyAlignment="1">
      <alignment horizontal="right" vertical="top" wrapText="1"/>
    </xf>
    <xf numFmtId="0" fontId="14" fillId="3" borderId="34" xfId="0" applyFont="1" applyFill="1" applyBorder="1" applyAlignment="1">
      <alignment horizontal="center" vertical="top" wrapText="1"/>
    </xf>
    <xf numFmtId="0" fontId="13" fillId="3" borderId="35" xfId="0" applyFont="1" applyFill="1" applyBorder="1" applyAlignment="1">
      <alignment horizontal="left" vertical="top" wrapText="1"/>
    </xf>
    <xf numFmtId="164" fontId="14" fillId="3" borderId="36" xfId="1" applyNumberFormat="1" applyFont="1" applyFill="1" applyBorder="1" applyAlignment="1">
      <alignment horizontal="right" vertical="top" wrapText="1"/>
    </xf>
    <xf numFmtId="164" fontId="14" fillId="3" borderId="22" xfId="1" applyNumberFormat="1" applyFont="1" applyFill="1" applyBorder="1" applyAlignment="1">
      <alignment horizontal="right" vertical="top" wrapText="1"/>
    </xf>
    <xf numFmtId="0" fontId="11" fillId="3" borderId="37" xfId="0" applyNumberFormat="1" applyFont="1" applyFill="1" applyBorder="1" applyAlignment="1">
      <alignment horizontal="center" vertical="top" wrapText="1"/>
    </xf>
    <xf numFmtId="0" fontId="11" fillId="3" borderId="38" xfId="0" applyNumberFormat="1" applyFont="1" applyFill="1" applyBorder="1" applyAlignment="1">
      <alignment horizontal="center" vertical="top" wrapText="1"/>
    </xf>
    <xf numFmtId="0" fontId="13" fillId="3" borderId="41" xfId="0" applyFont="1" applyFill="1" applyBorder="1" applyAlignment="1">
      <alignment vertical="top" wrapText="1"/>
    </xf>
    <xf numFmtId="164" fontId="11" fillId="3" borderId="41" xfId="1" applyNumberFormat="1" applyFont="1" applyFill="1" applyBorder="1" applyAlignment="1">
      <alignment horizontal="right" vertical="top" wrapText="1"/>
    </xf>
    <xf numFmtId="0" fontId="14" fillId="0" borderId="40" xfId="0" applyFont="1" applyBorder="1" applyAlignment="1">
      <alignment vertical="top"/>
    </xf>
    <xf numFmtId="0" fontId="13" fillId="3" borderId="41" xfId="0" applyFont="1" applyFill="1" applyBorder="1" applyAlignment="1">
      <alignment horizontal="left" vertical="top" wrapText="1"/>
    </xf>
    <xf numFmtId="164" fontId="14" fillId="3" borderId="42" xfId="1" applyNumberFormat="1" applyFont="1" applyFill="1" applyBorder="1" applyAlignment="1">
      <alignment horizontal="right" vertical="top" wrapText="1"/>
    </xf>
    <xf numFmtId="164" fontId="14" fillId="3" borderId="0" xfId="1" applyNumberFormat="1" applyFont="1" applyFill="1" applyBorder="1" applyAlignment="1">
      <alignment horizontal="right" vertical="top" wrapText="1"/>
    </xf>
    <xf numFmtId="0" fontId="11" fillId="6" borderId="43" xfId="0" applyNumberFormat="1" applyFont="1" applyFill="1" applyBorder="1" applyAlignment="1">
      <alignment horizontal="center" vertical="top"/>
    </xf>
    <xf numFmtId="0" fontId="11" fillId="6" borderId="45" xfId="0" applyNumberFormat="1" applyFont="1" applyFill="1" applyBorder="1" applyAlignment="1">
      <alignment horizontal="center" vertical="top"/>
    </xf>
    <xf numFmtId="0" fontId="14" fillId="0" borderId="47" xfId="0" applyFont="1" applyBorder="1" applyAlignment="1">
      <alignment vertical="top"/>
    </xf>
    <xf numFmtId="164" fontId="14" fillId="3" borderId="48" xfId="1" applyNumberFormat="1" applyFont="1" applyFill="1" applyBorder="1" applyAlignment="1">
      <alignment horizontal="right" vertical="top" wrapText="1"/>
    </xf>
    <xf numFmtId="0" fontId="11" fillId="6" borderId="49" xfId="0" applyNumberFormat="1" applyFont="1" applyFill="1" applyBorder="1" applyAlignment="1">
      <alignment horizontal="center" vertical="top"/>
    </xf>
    <xf numFmtId="0" fontId="12" fillId="3" borderId="52" xfId="0" applyFont="1" applyFill="1" applyBorder="1" applyAlignment="1">
      <alignment vertical="top" wrapText="1"/>
    </xf>
    <xf numFmtId="0" fontId="13" fillId="3" borderId="52" xfId="0" applyFont="1" applyFill="1" applyBorder="1" applyAlignment="1">
      <alignment vertical="top" wrapText="1"/>
    </xf>
    <xf numFmtId="164" fontId="11" fillId="3" borderId="52" xfId="1" applyNumberFormat="1" applyFont="1" applyFill="1" applyBorder="1" applyAlignment="1">
      <alignment horizontal="right" vertical="top" wrapText="1"/>
    </xf>
    <xf numFmtId="164" fontId="14" fillId="3" borderId="52" xfId="1" applyNumberFormat="1" applyFont="1" applyFill="1" applyBorder="1" applyAlignment="1">
      <alignment horizontal="right" vertical="top" wrapText="1"/>
    </xf>
    <xf numFmtId="0" fontId="14" fillId="3" borderId="52" xfId="0" applyFont="1" applyFill="1" applyBorder="1" applyAlignment="1">
      <alignment horizontal="center" vertical="top" wrapText="1"/>
    </xf>
    <xf numFmtId="164" fontId="14" fillId="3" borderId="52" xfId="1" applyNumberFormat="1" applyFont="1" applyFill="1" applyBorder="1" applyAlignment="1">
      <alignment horizontal="center" vertical="top" wrapText="1"/>
    </xf>
    <xf numFmtId="0" fontId="14" fillId="3" borderId="53" xfId="0" applyFont="1" applyFill="1" applyBorder="1" applyAlignment="1">
      <alignment horizontal="center" vertical="top" wrapText="1"/>
    </xf>
    <xf numFmtId="0" fontId="13" fillId="3" borderId="52" xfId="0" applyFont="1" applyFill="1" applyBorder="1" applyAlignment="1">
      <alignment horizontal="left" vertical="top" wrapText="1"/>
    </xf>
    <xf numFmtId="166" fontId="14" fillId="3" borderId="53" xfId="0" applyNumberFormat="1" applyFont="1" applyFill="1" applyBorder="1" applyAlignment="1">
      <alignment horizontal="center" vertical="top" wrapText="1"/>
    </xf>
    <xf numFmtId="0" fontId="11" fillId="3" borderId="54" xfId="0" applyNumberFormat="1" applyFont="1" applyFill="1" applyBorder="1" applyAlignment="1">
      <alignment horizontal="center" vertical="top" wrapText="1"/>
    </xf>
    <xf numFmtId="164" fontId="11" fillId="5" borderId="55" xfId="1" applyNumberFormat="1" applyFont="1" applyFill="1" applyBorder="1" applyAlignment="1">
      <alignment horizontal="center" vertical="top" wrapText="1"/>
    </xf>
    <xf numFmtId="0" fontId="11" fillId="5" borderId="55" xfId="0" applyNumberFormat="1"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52" xfId="0" applyFont="1" applyFill="1" applyBorder="1" applyAlignment="1">
      <alignment vertical="top" wrapText="1"/>
    </xf>
    <xf numFmtId="0" fontId="11" fillId="3" borderId="52" xfId="0" applyFont="1" applyFill="1" applyBorder="1" applyAlignment="1">
      <alignment horizontal="center" vertical="top" wrapText="1"/>
    </xf>
    <xf numFmtId="0" fontId="0" fillId="3" borderId="52" xfId="0" applyFont="1" applyFill="1" applyBorder="1" applyAlignment="1">
      <alignment horizontal="center" wrapText="1"/>
    </xf>
    <xf numFmtId="0" fontId="12" fillId="0" borderId="56" xfId="0" applyFont="1" applyFill="1" applyBorder="1" applyAlignment="1">
      <alignment vertical="top" wrapText="1"/>
    </xf>
    <xf numFmtId="0" fontId="13" fillId="0" borderId="56" xfId="0" applyFont="1" applyFill="1" applyBorder="1" applyAlignment="1">
      <alignment vertical="top" wrapText="1"/>
    </xf>
    <xf numFmtId="165" fontId="11" fillId="0" borderId="56" xfId="1" applyNumberFormat="1" applyFont="1" applyFill="1" applyBorder="1" applyAlignment="1">
      <alignment horizontal="right" vertical="top" wrapText="1"/>
    </xf>
    <xf numFmtId="165" fontId="14" fillId="0" borderId="56" xfId="1" applyNumberFormat="1" applyFont="1" applyFill="1" applyBorder="1" applyAlignment="1">
      <alignment horizontal="right" vertical="top" wrapText="1"/>
    </xf>
    <xf numFmtId="0" fontId="14" fillId="0" borderId="56" xfId="0" applyFont="1" applyFill="1" applyBorder="1" applyAlignment="1">
      <alignment horizontal="center" vertical="top" wrapText="1"/>
    </xf>
    <xf numFmtId="165" fontId="14" fillId="0" borderId="56" xfId="1" applyNumberFormat="1" applyFont="1" applyFill="1" applyBorder="1" applyAlignment="1">
      <alignment horizontal="center" vertical="top" wrapText="1"/>
    </xf>
    <xf numFmtId="164" fontId="14" fillId="6" borderId="56" xfId="1" applyNumberFormat="1" applyFont="1" applyFill="1" applyBorder="1" applyAlignment="1">
      <alignment horizontal="right" vertical="top" wrapText="1"/>
    </xf>
    <xf numFmtId="0" fontId="14" fillId="6" borderId="56" xfId="1" applyNumberFormat="1" applyFont="1" applyFill="1" applyBorder="1" applyAlignment="1">
      <alignment horizontal="center" vertical="top" wrapText="1"/>
    </xf>
    <xf numFmtId="0" fontId="13" fillId="6" borderId="57" xfId="0" applyFont="1" applyFill="1" applyBorder="1" applyAlignment="1">
      <alignment horizontal="left" vertical="top" wrapText="1"/>
    </xf>
    <xf numFmtId="166" fontId="14" fillId="6" borderId="56" xfId="1" applyNumberFormat="1" applyFont="1" applyFill="1" applyBorder="1" applyAlignment="1">
      <alignment horizontal="center" vertical="top" wrapText="1"/>
    </xf>
    <xf numFmtId="0" fontId="11" fillId="6" borderId="56" xfId="1" applyNumberFormat="1" applyFont="1" applyFill="1" applyBorder="1" applyAlignment="1">
      <alignment horizontal="center" vertical="top" wrapText="1"/>
    </xf>
    <xf numFmtId="0" fontId="11" fillId="0" borderId="56" xfId="0" applyFont="1" applyFill="1" applyBorder="1" applyAlignment="1">
      <alignment horizontal="center" vertical="top" wrapText="1"/>
    </xf>
    <xf numFmtId="0" fontId="11" fillId="0" borderId="56" xfId="0" applyFont="1" applyFill="1" applyBorder="1" applyAlignment="1">
      <alignment vertical="top" wrapText="1"/>
    </xf>
    <xf numFmtId="0" fontId="0" fillId="0" borderId="56" xfId="0" applyFont="1" applyFill="1" applyBorder="1" applyAlignment="1">
      <alignment horizontal="center" wrapText="1"/>
    </xf>
    <xf numFmtId="165" fontId="14" fillId="0" borderId="15" xfId="1" applyNumberFormat="1" applyFont="1" applyFill="1" applyBorder="1" applyAlignment="1">
      <alignment horizontal="center" vertical="top" wrapText="1"/>
    </xf>
    <xf numFmtId="164" fontId="14" fillId="6" borderId="15" xfId="1" applyNumberFormat="1" applyFont="1" applyFill="1" applyBorder="1" applyAlignment="1">
      <alignment horizontal="right" vertical="top" wrapText="1"/>
    </xf>
    <xf numFmtId="0" fontId="11" fillId="6" borderId="16" xfId="1" applyNumberFormat="1" applyFont="1" applyFill="1" applyBorder="1" applyAlignment="1">
      <alignment horizontal="center" vertical="top" wrapText="1"/>
    </xf>
    <xf numFmtId="0" fontId="11" fillId="6" borderId="58" xfId="1" applyNumberFormat="1" applyFont="1" applyFill="1" applyBorder="1" applyAlignment="1">
      <alignment horizontal="center" vertical="top" wrapText="1"/>
    </xf>
    <xf numFmtId="165" fontId="14" fillId="0" borderId="59" xfId="1" applyNumberFormat="1" applyFont="1" applyFill="1" applyBorder="1" applyAlignment="1">
      <alignment vertical="top"/>
    </xf>
    <xf numFmtId="164" fontId="14" fillId="6" borderId="27" xfId="1" applyNumberFormat="1" applyFont="1" applyFill="1" applyBorder="1" applyAlignment="1">
      <alignment horizontal="right" vertical="top"/>
    </xf>
    <xf numFmtId="0" fontId="11" fillId="6" borderId="61" xfId="1" applyNumberFormat="1" applyFont="1" applyFill="1" applyBorder="1" applyAlignment="1">
      <alignment horizontal="center" vertical="top"/>
    </xf>
    <xf numFmtId="0" fontId="11" fillId="6" borderId="57" xfId="1" applyNumberFormat="1" applyFont="1" applyFill="1" applyBorder="1" applyAlignment="1">
      <alignment horizontal="center" vertical="top"/>
    </xf>
    <xf numFmtId="0" fontId="14" fillId="3" borderId="63" xfId="0" applyFont="1" applyFill="1" applyBorder="1" applyAlignment="1">
      <alignment horizontal="center" vertical="top" wrapText="1"/>
    </xf>
    <xf numFmtId="165" fontId="14" fillId="0" borderId="0" xfId="0" applyNumberFormat="1" applyFont="1" applyFill="1" applyAlignment="1">
      <alignment vertical="top"/>
    </xf>
    <xf numFmtId="0" fontId="13" fillId="6" borderId="66" xfId="0" applyFont="1" applyFill="1" applyBorder="1" applyAlignment="1">
      <alignment horizontal="left" vertical="top" wrapText="1"/>
    </xf>
    <xf numFmtId="164" fontId="14" fillId="6" borderId="57" xfId="1" applyNumberFormat="1" applyFont="1" applyFill="1" applyBorder="1" applyAlignment="1">
      <alignment horizontal="right" vertical="top" wrapText="1"/>
    </xf>
    <xf numFmtId="0" fontId="13" fillId="6" borderId="30" xfId="0" applyFont="1" applyFill="1" applyBorder="1" applyAlignment="1">
      <alignment horizontal="left" vertical="top" wrapText="1"/>
    </xf>
    <xf numFmtId="0" fontId="12" fillId="3" borderId="41" xfId="0" applyFont="1" applyFill="1" applyBorder="1" applyAlignment="1">
      <alignment vertical="top" wrapText="1"/>
    </xf>
    <xf numFmtId="164" fontId="14" fillId="3" borderId="41" xfId="1" applyNumberFormat="1" applyFont="1" applyFill="1" applyBorder="1" applyAlignment="1">
      <alignment horizontal="right" vertical="top" wrapText="1"/>
    </xf>
    <xf numFmtId="0" fontId="14" fillId="3" borderId="41" xfId="0" applyFont="1" applyFill="1" applyBorder="1" applyAlignment="1">
      <alignment horizontal="center" vertical="top" wrapText="1"/>
    </xf>
    <xf numFmtId="0" fontId="14" fillId="3" borderId="41" xfId="0" applyNumberFormat="1" applyFont="1" applyFill="1" applyBorder="1" applyAlignment="1">
      <alignment horizontal="center" vertical="top" wrapText="1"/>
    </xf>
    <xf numFmtId="166" fontId="14" fillId="3" borderId="41" xfId="0" applyNumberFormat="1" applyFont="1" applyFill="1" applyBorder="1" applyAlignment="1">
      <alignment horizontal="center" vertical="top" wrapText="1"/>
    </xf>
    <xf numFmtId="0" fontId="11" fillId="3" borderId="41" xfId="0" applyNumberFormat="1"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1" xfId="0" applyFont="1" applyFill="1" applyBorder="1" applyAlignment="1">
      <alignment vertical="top" wrapText="1"/>
    </xf>
    <xf numFmtId="0" fontId="0" fillId="3" borderId="41" xfId="0" applyFont="1" applyFill="1" applyBorder="1" applyAlignment="1">
      <alignment horizontal="center" wrapText="1"/>
    </xf>
    <xf numFmtId="0" fontId="13" fillId="6" borderId="67" xfId="0" applyFont="1" applyFill="1" applyBorder="1" applyAlignment="1">
      <alignment vertical="top" wrapText="1"/>
    </xf>
    <xf numFmtId="164" fontId="11" fillId="6" borderId="67" xfId="1" applyNumberFormat="1" applyFont="1" applyFill="1" applyBorder="1" applyAlignment="1">
      <alignment horizontal="right" vertical="top" wrapText="1"/>
    </xf>
    <xf numFmtId="164" fontId="14" fillId="3" borderId="63" xfId="1" applyNumberFormat="1" applyFont="1" applyFill="1" applyBorder="1" applyAlignment="1">
      <alignment horizontal="center" vertical="top" wrapText="1"/>
    </xf>
    <xf numFmtId="0" fontId="13" fillId="6" borderId="67" xfId="0" applyFont="1" applyFill="1" applyBorder="1" applyAlignment="1">
      <alignment horizontal="left" vertical="top" wrapText="1"/>
    </xf>
    <xf numFmtId="164" fontId="14" fillId="6" borderId="67" xfId="1" applyNumberFormat="1" applyFont="1" applyFill="1" applyBorder="1" applyAlignment="1">
      <alignment horizontal="right" vertical="top" wrapText="1"/>
    </xf>
    <xf numFmtId="164" fontId="14" fillId="6" borderId="63" xfId="1" applyNumberFormat="1" applyFont="1" applyFill="1" applyBorder="1" applyAlignment="1">
      <alignment horizontal="right" vertical="top" wrapText="1"/>
    </xf>
    <xf numFmtId="0" fontId="11" fillId="3" borderId="69" xfId="0" applyNumberFormat="1" applyFont="1" applyFill="1" applyBorder="1" applyAlignment="1">
      <alignment horizontal="center" vertical="top" wrapText="1"/>
    </xf>
    <xf numFmtId="0" fontId="13" fillId="6" borderId="71" xfId="0" applyFont="1" applyFill="1" applyBorder="1" applyAlignment="1">
      <alignment vertical="top" wrapText="1"/>
    </xf>
    <xf numFmtId="164" fontId="11" fillId="6" borderId="71" xfId="1" applyNumberFormat="1" applyFont="1" applyFill="1" applyBorder="1" applyAlignment="1">
      <alignment horizontal="right" vertical="top" wrapText="1"/>
    </xf>
    <xf numFmtId="164" fontId="14" fillId="0" borderId="50" xfId="1" applyNumberFormat="1" applyFont="1" applyBorder="1" applyAlignment="1">
      <alignment vertical="top"/>
    </xf>
    <xf numFmtId="0" fontId="13" fillId="6" borderId="71" xfId="0" applyFont="1" applyFill="1" applyBorder="1" applyAlignment="1">
      <alignment horizontal="left" vertical="top" wrapText="1"/>
    </xf>
    <xf numFmtId="164" fontId="14" fillId="6" borderId="71" xfId="1" applyNumberFormat="1" applyFont="1" applyFill="1" applyBorder="1" applyAlignment="1">
      <alignment horizontal="right" vertical="top" wrapText="1"/>
    </xf>
    <xf numFmtId="164" fontId="14" fillId="6" borderId="50" xfId="1" applyNumberFormat="1" applyFont="1" applyFill="1" applyBorder="1" applyAlignment="1">
      <alignment horizontal="right" vertical="top" wrapText="1"/>
    </xf>
    <xf numFmtId="0" fontId="11" fillId="6" borderId="73" xfId="0" applyNumberFormat="1" applyFont="1" applyFill="1" applyBorder="1" applyAlignment="1">
      <alignment vertical="top"/>
    </xf>
    <xf numFmtId="164" fontId="14" fillId="6" borderId="56" xfId="1" applyNumberFormat="1" applyFont="1" applyFill="1" applyBorder="1" applyAlignment="1">
      <alignment horizontal="center" vertical="top" wrapText="1"/>
    </xf>
    <xf numFmtId="0" fontId="13" fillId="6" borderId="56" xfId="0" applyFont="1" applyFill="1" applyBorder="1" applyAlignment="1">
      <alignment horizontal="left" vertical="top" wrapText="1"/>
    </xf>
    <xf numFmtId="164" fontId="14" fillId="0" borderId="40" xfId="1" applyNumberFormat="1" applyFont="1" applyBorder="1" applyAlignment="1">
      <alignment vertical="top"/>
    </xf>
    <xf numFmtId="164" fontId="14" fillId="0" borderId="47" xfId="1" applyNumberFormat="1" applyFont="1" applyBorder="1" applyAlignment="1">
      <alignment vertical="top"/>
    </xf>
    <xf numFmtId="0" fontId="11" fillId="8" borderId="39" xfId="0" applyFont="1" applyFill="1" applyBorder="1" applyAlignment="1">
      <alignment horizontal="center" vertical="top"/>
    </xf>
    <xf numFmtId="0" fontId="12" fillId="8" borderId="40" xfId="0" applyFont="1" applyFill="1" applyBorder="1" applyAlignment="1">
      <alignment vertical="top"/>
    </xf>
    <xf numFmtId="0" fontId="13" fillId="9" borderId="45" xfId="0" applyFont="1" applyFill="1" applyBorder="1" applyAlignment="1">
      <alignment vertical="top" wrapText="1"/>
    </xf>
    <xf numFmtId="164" fontId="11" fillId="9" borderId="45" xfId="1" applyNumberFormat="1" applyFont="1" applyFill="1" applyBorder="1" applyAlignment="1">
      <alignment horizontal="right" vertical="top" wrapText="1"/>
    </xf>
    <xf numFmtId="164" fontId="14" fillId="8" borderId="40" xfId="1" applyNumberFormat="1" applyFont="1" applyFill="1" applyBorder="1" applyAlignment="1">
      <alignment vertical="top"/>
    </xf>
    <xf numFmtId="0" fontId="14" fillId="8" borderId="40" xfId="0" applyFont="1" applyFill="1" applyBorder="1" applyAlignment="1">
      <alignment horizontal="center" vertical="top"/>
    </xf>
    <xf numFmtId="0" fontId="14" fillId="8" borderId="40" xfId="0" applyNumberFormat="1" applyFont="1" applyFill="1" applyBorder="1" applyAlignment="1">
      <alignment horizontal="center" vertical="top"/>
    </xf>
    <xf numFmtId="0" fontId="13" fillId="9" borderId="45" xfId="0" applyFont="1" applyFill="1" applyBorder="1" applyAlignment="1">
      <alignment horizontal="left" vertical="top" wrapText="1"/>
    </xf>
    <xf numFmtId="164" fontId="14" fillId="9" borderId="74" xfId="1" applyNumberFormat="1" applyFont="1" applyFill="1" applyBorder="1" applyAlignment="1">
      <alignment horizontal="right" vertical="top" wrapText="1"/>
    </xf>
    <xf numFmtId="164" fontId="14" fillId="9" borderId="0" xfId="1" applyNumberFormat="1" applyFont="1" applyFill="1" applyBorder="1" applyAlignment="1">
      <alignment horizontal="right" vertical="top" wrapText="1"/>
    </xf>
    <xf numFmtId="166" fontId="14" fillId="8" borderId="40" xfId="0" applyNumberFormat="1" applyFont="1" applyFill="1" applyBorder="1" applyAlignment="1">
      <alignment horizontal="center" vertical="top"/>
    </xf>
    <xf numFmtId="0" fontId="11" fillId="8" borderId="40" xfId="0" applyNumberFormat="1" applyFont="1" applyFill="1" applyBorder="1" applyAlignment="1">
      <alignment horizontal="center" vertical="top"/>
    </xf>
    <xf numFmtId="0" fontId="11" fillId="8" borderId="40" xfId="0" applyFont="1" applyFill="1" applyBorder="1" applyAlignment="1">
      <alignment horizontal="center" vertical="top"/>
    </xf>
    <xf numFmtId="0" fontId="11" fillId="8" borderId="40" xfId="0" applyFont="1" applyFill="1" applyBorder="1" applyAlignment="1">
      <alignment vertical="top"/>
    </xf>
    <xf numFmtId="0" fontId="0" fillId="8" borderId="40" xfId="0" applyFill="1" applyBorder="1"/>
    <xf numFmtId="0" fontId="13" fillId="3" borderId="78" xfId="0" applyFont="1" applyFill="1" applyBorder="1" applyAlignment="1">
      <alignment vertical="top" wrapText="1"/>
    </xf>
    <xf numFmtId="164" fontId="11" fillId="3" borderId="78" xfId="1" applyNumberFormat="1" applyFont="1" applyFill="1" applyBorder="1" applyAlignment="1">
      <alignment horizontal="right" vertical="top" wrapText="1"/>
    </xf>
    <xf numFmtId="0" fontId="14" fillId="0" borderId="50" xfId="0" applyFont="1" applyBorder="1" applyAlignment="1">
      <alignment vertical="top"/>
    </xf>
    <xf numFmtId="0" fontId="13" fillId="3" borderId="78" xfId="0" applyFont="1" applyFill="1" applyBorder="1" applyAlignment="1">
      <alignment horizontal="left" vertical="top" wrapText="1"/>
    </xf>
    <xf numFmtId="164" fontId="14" fillId="3" borderId="29" xfId="1" applyNumberFormat="1" applyFont="1" applyFill="1" applyBorder="1" applyAlignment="1">
      <alignment horizontal="right" vertical="top" wrapText="1"/>
    </xf>
    <xf numFmtId="164" fontId="14" fillId="3" borderId="31" xfId="1" applyNumberFormat="1" applyFont="1" applyFill="1" applyBorder="1" applyAlignment="1">
      <alignment horizontal="right" vertical="top" wrapText="1"/>
    </xf>
    <xf numFmtId="165" fontId="14" fillId="0" borderId="59" xfId="1" applyNumberFormat="1" applyFont="1" applyFill="1" applyBorder="1" applyAlignment="1">
      <alignment horizontal="center" vertical="top" wrapText="1"/>
    </xf>
    <xf numFmtId="164" fontId="14" fillId="6" borderId="59" xfId="1" applyNumberFormat="1" applyFont="1" applyFill="1" applyBorder="1" applyAlignment="1">
      <alignment horizontal="center" vertical="top" wrapText="1"/>
    </xf>
    <xf numFmtId="0" fontId="11" fillId="6" borderId="61" xfId="1" applyNumberFormat="1" applyFont="1" applyFill="1" applyBorder="1" applyAlignment="1">
      <alignment horizontal="center" vertical="top" wrapText="1"/>
    </xf>
    <xf numFmtId="0" fontId="11" fillId="6" borderId="57" xfId="1" applyNumberFormat="1" applyFont="1" applyFill="1" applyBorder="1" applyAlignment="1">
      <alignment horizontal="center" vertical="top" wrapText="1"/>
    </xf>
    <xf numFmtId="165" fontId="14" fillId="0" borderId="25" xfId="1" applyNumberFormat="1" applyFont="1" applyFill="1" applyBorder="1" applyAlignment="1">
      <alignment vertical="top"/>
    </xf>
    <xf numFmtId="164" fontId="14" fillId="6" borderId="25" xfId="1" applyNumberFormat="1" applyFont="1" applyFill="1" applyBorder="1" applyAlignment="1">
      <alignment vertical="top"/>
    </xf>
    <xf numFmtId="0" fontId="11" fillId="6" borderId="26" xfId="1" applyNumberFormat="1" applyFont="1" applyFill="1" applyBorder="1" applyAlignment="1">
      <alignment horizontal="center" vertical="top" wrapText="1"/>
    </xf>
    <xf numFmtId="0" fontId="12" fillId="6" borderId="67" xfId="0" applyFont="1" applyFill="1" applyBorder="1" applyAlignment="1">
      <alignment vertical="top" wrapText="1"/>
    </xf>
    <xf numFmtId="0" fontId="14" fillId="6" borderId="67" xfId="0" applyFont="1" applyFill="1" applyBorder="1" applyAlignment="1">
      <alignment horizontal="center" vertical="top" wrapText="1"/>
    </xf>
    <xf numFmtId="164" fontId="14" fillId="6" borderId="81" xfId="1" applyNumberFormat="1" applyFont="1" applyFill="1" applyBorder="1" applyAlignment="1">
      <alignment horizontal="right" vertical="top" wrapText="1"/>
    </xf>
    <xf numFmtId="164" fontId="14" fillId="6" borderId="48" xfId="1" applyNumberFormat="1" applyFont="1" applyFill="1" applyBorder="1" applyAlignment="1">
      <alignment horizontal="right" vertical="top" wrapText="1"/>
    </xf>
    <xf numFmtId="166" fontId="14" fillId="3" borderId="48" xfId="0" applyNumberFormat="1" applyFont="1" applyFill="1" applyBorder="1" applyAlignment="1">
      <alignment horizontal="center" vertical="top" wrapText="1"/>
    </xf>
    <xf numFmtId="0" fontId="11" fillId="6" borderId="67" xfId="0" applyFont="1" applyFill="1" applyBorder="1" applyAlignment="1">
      <alignment horizontal="center" vertical="top" wrapText="1"/>
    </xf>
    <xf numFmtId="0" fontId="11" fillId="6" borderId="67" xfId="0" applyFont="1" applyFill="1" applyBorder="1" applyAlignment="1">
      <alignment vertical="top" wrapText="1"/>
    </xf>
    <xf numFmtId="0" fontId="15" fillId="6" borderId="67" xfId="0" applyFont="1" applyFill="1" applyBorder="1" applyAlignment="1">
      <alignment horizontal="center" wrapText="1"/>
    </xf>
    <xf numFmtId="164" fontId="14" fillId="6" borderId="69" xfId="1" applyNumberFormat="1" applyFont="1" applyFill="1" applyBorder="1" applyAlignment="1">
      <alignment horizontal="right" vertical="top" wrapText="1"/>
    </xf>
    <xf numFmtId="164" fontId="14" fillId="6" borderId="43" xfId="1" applyNumberFormat="1" applyFont="1" applyFill="1" applyBorder="1" applyAlignment="1">
      <alignment horizontal="right" vertical="top" wrapText="1"/>
    </xf>
    <xf numFmtId="164" fontId="14" fillId="6" borderId="49" xfId="1" applyNumberFormat="1" applyFont="1" applyFill="1" applyBorder="1" applyAlignment="1">
      <alignment horizontal="right" vertical="top" wrapText="1"/>
    </xf>
    <xf numFmtId="164" fontId="14" fillId="3" borderId="45" xfId="1" applyNumberFormat="1" applyFont="1" applyFill="1" applyBorder="1" applyAlignment="1">
      <alignment horizontal="right" vertical="top" wrapText="1"/>
    </xf>
    <xf numFmtId="0" fontId="11" fillId="3" borderId="43" xfId="0" applyNumberFormat="1" applyFont="1" applyFill="1" applyBorder="1" applyAlignment="1">
      <alignment horizontal="center" vertical="top" wrapText="1"/>
    </xf>
    <xf numFmtId="0" fontId="11" fillId="6" borderId="49" xfId="0" applyNumberFormat="1" applyFont="1" applyFill="1" applyBorder="1" applyAlignment="1">
      <alignment vertical="top"/>
    </xf>
    <xf numFmtId="0" fontId="13" fillId="6" borderId="63" xfId="0" applyFont="1" applyFill="1" applyBorder="1" applyAlignment="1">
      <alignment vertical="top" wrapText="1"/>
    </xf>
    <xf numFmtId="164" fontId="11" fillId="6" borderId="63" xfId="1" applyNumberFormat="1" applyFont="1" applyFill="1" applyBorder="1" applyAlignment="1">
      <alignment horizontal="right" vertical="top" wrapText="1"/>
    </xf>
    <xf numFmtId="0" fontId="13" fillId="6" borderId="63" xfId="0" applyFont="1" applyFill="1" applyBorder="1" applyAlignment="1">
      <alignment horizontal="left" vertical="top" wrapText="1"/>
    </xf>
    <xf numFmtId="164" fontId="14" fillId="6" borderId="68" xfId="1" applyNumberFormat="1" applyFont="1" applyFill="1" applyBorder="1" applyAlignment="1">
      <alignment horizontal="right" vertical="top" wrapText="1"/>
    </xf>
    <xf numFmtId="0" fontId="13" fillId="6" borderId="83" xfId="0" applyFont="1" applyFill="1" applyBorder="1" applyAlignment="1">
      <alignment horizontal="left" vertical="top" wrapText="1"/>
    </xf>
    <xf numFmtId="0" fontId="14" fillId="3" borderId="40" xfId="0" applyFont="1" applyFill="1" applyBorder="1" applyAlignment="1">
      <alignment horizontal="center" vertical="top" wrapText="1"/>
    </xf>
    <xf numFmtId="0" fontId="14" fillId="3" borderId="50" xfId="0" applyFont="1" applyFill="1" applyBorder="1" applyAlignment="1">
      <alignment horizontal="center" vertical="top" wrapText="1"/>
    </xf>
    <xf numFmtId="0" fontId="18" fillId="2" borderId="84" xfId="0" applyFont="1" applyFill="1" applyBorder="1" applyAlignment="1"/>
    <xf numFmtId="164" fontId="19" fillId="2" borderId="22" xfId="1" applyNumberFormat="1" applyFont="1" applyFill="1" applyBorder="1" applyAlignment="1"/>
    <xf numFmtId="0" fontId="19" fillId="2" borderId="22" xfId="0" applyFont="1" applyFill="1" applyBorder="1" applyAlignment="1"/>
    <xf numFmtId="0" fontId="19" fillId="2" borderId="22" xfId="0" applyFont="1" applyFill="1" applyBorder="1" applyAlignment="1">
      <alignment horizontal="center"/>
    </xf>
    <xf numFmtId="0" fontId="16" fillId="2" borderId="22" xfId="0" applyFont="1" applyFill="1" applyBorder="1" applyAlignment="1"/>
    <xf numFmtId="164" fontId="20" fillId="2" borderId="22" xfId="0" applyNumberFormat="1" applyFont="1" applyFill="1" applyBorder="1" applyAlignment="1"/>
    <xf numFmtId="0" fontId="20" fillId="3" borderId="76" xfId="0" applyNumberFormat="1" applyFont="1" applyFill="1" applyBorder="1" applyAlignment="1">
      <alignment horizontal="center" vertical="center" wrapText="1"/>
    </xf>
    <xf numFmtId="0" fontId="13" fillId="0" borderId="0" xfId="0" applyFont="1" applyAlignment="1">
      <alignment horizontal="left" vertical="top"/>
    </xf>
    <xf numFmtId="164" fontId="19" fillId="2" borderId="22" xfId="0" applyNumberFormat="1" applyFont="1" applyFill="1" applyBorder="1" applyAlignment="1"/>
    <xf numFmtId="166" fontId="20" fillId="3" borderId="85" xfId="0" applyNumberFormat="1" applyFont="1" applyFill="1" applyBorder="1" applyAlignment="1">
      <alignment horizontal="center" vertical="center" wrapText="1"/>
    </xf>
    <xf numFmtId="164" fontId="20" fillId="2" borderId="22" xfId="1" applyNumberFormat="1" applyFont="1" applyFill="1" applyBorder="1" applyAlignment="1"/>
    <xf numFmtId="0" fontId="11" fillId="3" borderId="85"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center" wrapText="1"/>
    </xf>
    <xf numFmtId="0" fontId="16" fillId="2" borderId="22" xfId="0" applyFont="1" applyFill="1" applyBorder="1" applyAlignment="1">
      <alignment horizontal="center"/>
    </xf>
    <xf numFmtId="0" fontId="20" fillId="2" borderId="22" xfId="0" applyFont="1" applyFill="1" applyBorder="1" applyAlignment="1"/>
    <xf numFmtId="0" fontId="21" fillId="2" borderId="84" xfId="0" applyFont="1" applyFill="1" applyBorder="1" applyAlignment="1"/>
    <xf numFmtId="0" fontId="22" fillId="0" borderId="0" xfId="0" applyFont="1"/>
    <xf numFmtId="0" fontId="23" fillId="0" borderId="8" xfId="0" applyFont="1" applyBorder="1"/>
    <xf numFmtId="164" fontId="0" fillId="0" borderId="9" xfId="1" applyNumberFormat="1" applyFont="1" applyBorder="1"/>
    <xf numFmtId="0" fontId="3" fillId="0" borderId="9" xfId="0" applyFont="1" applyBorder="1" applyAlignment="1">
      <alignment horizontal="right"/>
    </xf>
    <xf numFmtId="0" fontId="0" fillId="0" borderId="9" xfId="0" applyBorder="1" applyAlignment="1">
      <alignment horizontal="center"/>
    </xf>
    <xf numFmtId="164" fontId="19" fillId="2" borderId="86" xfId="0" applyNumberFormat="1" applyFont="1" applyFill="1" applyBorder="1" applyAlignment="1"/>
    <xf numFmtId="0" fontId="1" fillId="0" borderId="0" xfId="0" applyNumberFormat="1" applyFont="1" applyAlignment="1">
      <alignment horizontal="center"/>
    </xf>
    <xf numFmtId="164" fontId="22" fillId="0" borderId="8" xfId="1" applyNumberFormat="1" applyFont="1" applyBorder="1" applyAlignment="1">
      <alignment horizontal="left" vertical="top"/>
    </xf>
    <xf numFmtId="0" fontId="0" fillId="0" borderId="9" xfId="0" applyNumberFormat="1" applyBorder="1" applyAlignment="1">
      <alignment horizontal="center"/>
    </xf>
    <xf numFmtId="164" fontId="19" fillId="2" borderId="87" xfId="0" applyNumberFormat="1" applyFont="1" applyFill="1" applyBorder="1" applyAlignment="1"/>
    <xf numFmtId="0" fontId="0" fillId="0" borderId="10" xfId="0" applyNumberFormat="1" applyBorder="1" applyAlignment="1">
      <alignment horizontal="center"/>
    </xf>
    <xf numFmtId="0" fontId="0" fillId="0" borderId="0" xfId="0" applyNumberFormat="1" applyAlignment="1">
      <alignment horizontal="center"/>
    </xf>
    <xf numFmtId="0" fontId="0" fillId="0" borderId="0" xfId="0" applyBorder="1" applyAlignment="1">
      <alignment horizontal="center"/>
    </xf>
    <xf numFmtId="0" fontId="0" fillId="0" borderId="0" xfId="0" applyBorder="1"/>
    <xf numFmtId="0" fontId="23" fillId="0" borderId="88" xfId="0" applyFont="1" applyBorder="1"/>
    <xf numFmtId="164" fontId="0" fillId="0" borderId="89" xfId="1" applyNumberFormat="1" applyFont="1" applyBorder="1"/>
    <xf numFmtId="0" fontId="3" fillId="0" borderId="89" xfId="0" applyFont="1" applyBorder="1" applyAlignment="1">
      <alignment horizontal="right"/>
    </xf>
    <xf numFmtId="0" fontId="0" fillId="0" borderId="89" xfId="0" applyBorder="1" applyAlignment="1">
      <alignment horizontal="center"/>
    </xf>
    <xf numFmtId="164" fontId="24" fillId="0" borderId="90" xfId="1" applyNumberFormat="1" applyFont="1" applyBorder="1"/>
    <xf numFmtId="164" fontId="22" fillId="0" borderId="88" xfId="1" applyNumberFormat="1" applyFont="1" applyBorder="1" applyAlignment="1">
      <alignment horizontal="left" vertical="top"/>
    </xf>
    <xf numFmtId="0" fontId="0" fillId="0" borderId="89" xfId="0" applyNumberFormat="1" applyBorder="1" applyAlignment="1">
      <alignment horizontal="center"/>
    </xf>
    <xf numFmtId="164" fontId="24" fillId="0" borderId="89" xfId="1" applyNumberFormat="1" applyFont="1" applyBorder="1"/>
    <xf numFmtId="0" fontId="0" fillId="0" borderId="90" xfId="0" applyNumberFormat="1" applyBorder="1" applyAlignment="1">
      <alignment horizontal="center"/>
    </xf>
    <xf numFmtId="0" fontId="0" fillId="0" borderId="0" xfId="0" applyFont="1"/>
    <xf numFmtId="0" fontId="23" fillId="0" borderId="0" xfId="0" applyFont="1"/>
    <xf numFmtId="164" fontId="0" fillId="0" borderId="0" xfId="1" applyNumberFormat="1" applyFont="1"/>
    <xf numFmtId="164" fontId="23" fillId="0" borderId="0" xfId="1" applyNumberFormat="1" applyFont="1"/>
    <xf numFmtId="164" fontId="22" fillId="0" borderId="0" xfId="1" applyNumberFormat="1" applyFont="1" applyAlignment="1">
      <alignment horizontal="left" vertical="top"/>
    </xf>
    <xf numFmtId="0" fontId="23" fillId="0" borderId="0" xfId="0" applyNumberFormat="1" applyFont="1" applyAlignment="1">
      <alignment horizontal="center"/>
    </xf>
    <xf numFmtId="164" fontId="10" fillId="3" borderId="91" xfId="1" applyNumberFormat="1" applyFont="1" applyFill="1" applyBorder="1" applyAlignment="1">
      <alignment horizontal="center" vertical="center" wrapText="1"/>
    </xf>
    <xf numFmtId="0" fontId="11" fillId="6" borderId="92" xfId="1" applyNumberFormat="1" applyFont="1" applyFill="1" applyBorder="1" applyAlignment="1">
      <alignment horizontal="center" vertical="top" wrapText="1"/>
    </xf>
    <xf numFmtId="0" fontId="11" fillId="3" borderId="48" xfId="0" applyNumberFormat="1" applyFont="1" applyFill="1" applyBorder="1" applyAlignment="1">
      <alignment horizontal="center" vertical="top" wrapText="1"/>
    </xf>
    <xf numFmtId="0" fontId="11" fillId="8" borderId="43" xfId="0" applyNumberFormat="1" applyFont="1" applyFill="1" applyBorder="1" applyAlignment="1">
      <alignment horizontal="center" vertical="top"/>
    </xf>
    <xf numFmtId="0" fontId="11" fillId="6" borderId="73" xfId="0" applyNumberFormat="1" applyFont="1" applyFill="1" applyBorder="1" applyAlignment="1">
      <alignment horizontal="center" vertical="top"/>
    </xf>
    <xf numFmtId="0" fontId="11" fillId="3" borderId="73" xfId="0" applyNumberFormat="1" applyFont="1" applyFill="1" applyBorder="1" applyAlignment="1">
      <alignment horizontal="center" vertical="top" wrapText="1"/>
    </xf>
    <xf numFmtId="164" fontId="10" fillId="3" borderId="31" xfId="1" applyNumberFormat="1" applyFont="1" applyFill="1" applyBorder="1" applyAlignment="1">
      <alignment horizontal="center" vertical="center" wrapText="1"/>
    </xf>
    <xf numFmtId="0" fontId="11" fillId="3" borderId="45" xfId="0" applyNumberFormat="1" applyFont="1" applyFill="1" applyBorder="1" applyAlignment="1">
      <alignment horizontal="center" vertical="top" wrapText="1"/>
    </xf>
    <xf numFmtId="0" fontId="11" fillId="6" borderId="41" xfId="0" applyNumberFormat="1" applyFont="1" applyFill="1" applyBorder="1" applyAlignment="1">
      <alignment horizontal="center" vertical="top"/>
    </xf>
    <xf numFmtId="0" fontId="11" fillId="3" borderId="85" xfId="0" applyNumberFormat="1" applyFont="1" applyFill="1" applyBorder="1" applyAlignment="1">
      <alignment horizontal="center" vertical="top" wrapText="1"/>
    </xf>
    <xf numFmtId="0" fontId="11" fillId="6" borderId="31" xfId="0" applyNumberFormat="1" applyFont="1" applyFill="1" applyBorder="1" applyAlignment="1">
      <alignment vertical="top"/>
    </xf>
    <xf numFmtId="0" fontId="11" fillId="8" borderId="45" xfId="0" applyNumberFormat="1" applyFont="1" applyFill="1" applyBorder="1" applyAlignment="1">
      <alignment horizontal="center" vertical="top"/>
    </xf>
    <xf numFmtId="0" fontId="11" fillId="6" borderId="78" xfId="0" applyNumberFormat="1" applyFont="1" applyFill="1" applyBorder="1" applyAlignment="1">
      <alignment horizontal="center" vertical="top"/>
    </xf>
    <xf numFmtId="0" fontId="11" fillId="3" borderId="0" xfId="0" applyNumberFormat="1" applyFont="1" applyFill="1" applyBorder="1" applyAlignment="1">
      <alignment horizontal="center" vertical="top" wrapText="1"/>
    </xf>
    <xf numFmtId="0" fontId="11" fillId="6" borderId="48" xfId="0" applyNumberFormat="1" applyFont="1" applyFill="1" applyBorder="1" applyAlignment="1">
      <alignment vertical="top"/>
    </xf>
    <xf numFmtId="0" fontId="11" fillId="3" borderId="76" xfId="0" applyNumberFormat="1" applyFont="1" applyFill="1" applyBorder="1" applyAlignment="1">
      <alignment horizontal="center" vertical="top" wrapText="1"/>
    </xf>
    <xf numFmtId="0" fontId="11" fillId="3" borderId="78" xfId="0" applyNumberFormat="1" applyFont="1" applyFill="1" applyBorder="1" applyAlignment="1">
      <alignment horizontal="center" vertical="top" wrapText="1"/>
    </xf>
    <xf numFmtId="164" fontId="11" fillId="7" borderId="93" xfId="1" applyNumberFormat="1" applyFont="1" applyFill="1" applyBorder="1" applyAlignment="1">
      <alignment horizontal="center" vertical="top" wrapText="1"/>
    </xf>
    <xf numFmtId="0" fontId="11" fillId="7" borderId="74" xfId="1" applyNumberFormat="1" applyFont="1" applyFill="1" applyBorder="1" applyAlignment="1">
      <alignment horizontal="center" vertical="top" wrapText="1"/>
    </xf>
    <xf numFmtId="164" fontId="11" fillId="5" borderId="39" xfId="1" applyNumberFormat="1" applyFont="1" applyFill="1" applyBorder="1" applyAlignment="1">
      <alignment horizontal="center" vertical="top" wrapText="1"/>
    </xf>
    <xf numFmtId="0" fontId="11" fillId="5" borderId="77" xfId="0" applyNumberFormat="1" applyFont="1" applyFill="1" applyBorder="1" applyAlignment="1">
      <alignment horizontal="center" vertical="top" wrapText="1"/>
    </xf>
    <xf numFmtId="164" fontId="11" fillId="7" borderId="46" xfId="1" applyNumberFormat="1" applyFont="1" applyFill="1" applyBorder="1" applyAlignment="1">
      <alignment horizontal="center" vertical="top"/>
    </xf>
    <xf numFmtId="0" fontId="11" fillId="7" borderId="82" xfId="0" applyNumberFormat="1" applyFont="1" applyFill="1" applyBorder="1" applyAlignment="1">
      <alignment horizontal="center" vertical="top"/>
    </xf>
    <xf numFmtId="0" fontId="11" fillId="7" borderId="94" xfId="1" applyNumberFormat="1" applyFont="1" applyFill="1" applyBorder="1" applyAlignment="1">
      <alignment horizontal="center" vertical="top" wrapText="1"/>
    </xf>
    <xf numFmtId="164" fontId="11" fillId="7" borderId="95" xfId="1" applyNumberFormat="1" applyFont="1" applyFill="1" applyBorder="1" applyAlignment="1">
      <alignment horizontal="center" vertical="top" wrapText="1"/>
    </xf>
    <xf numFmtId="0" fontId="11" fillId="7" borderId="96" xfId="1" applyNumberFormat="1" applyFont="1" applyFill="1" applyBorder="1" applyAlignment="1">
      <alignment horizontal="center" vertical="top" wrapText="1"/>
    </xf>
    <xf numFmtId="164" fontId="11" fillId="5" borderId="46" xfId="1" applyNumberFormat="1" applyFont="1" applyFill="1" applyBorder="1" applyAlignment="1">
      <alignment horizontal="center" vertical="top" wrapText="1"/>
    </xf>
    <xf numFmtId="0" fontId="11" fillId="5" borderId="42" xfId="0" applyNumberFormat="1" applyFont="1" applyFill="1" applyBorder="1" applyAlignment="1">
      <alignment horizontal="center" vertical="top" wrapText="1"/>
    </xf>
    <xf numFmtId="164" fontId="11" fillId="5" borderId="97" xfId="1" applyNumberFormat="1" applyFont="1" applyFill="1" applyBorder="1" applyAlignment="1">
      <alignment horizontal="center" vertical="top" wrapText="1"/>
    </xf>
    <xf numFmtId="0" fontId="11" fillId="5" borderId="68" xfId="0" applyNumberFormat="1" applyFont="1" applyFill="1" applyBorder="1" applyAlignment="1">
      <alignment horizontal="center" vertical="top" wrapText="1"/>
    </xf>
    <xf numFmtId="164" fontId="11" fillId="7" borderId="91" xfId="1" applyNumberFormat="1" applyFont="1" applyFill="1" applyBorder="1" applyAlignment="1">
      <alignment vertical="top"/>
    </xf>
    <xf numFmtId="0" fontId="11" fillId="7" borderId="72" xfId="0" applyNumberFormat="1" applyFont="1" applyFill="1" applyBorder="1" applyAlignment="1">
      <alignment vertical="top"/>
    </xf>
    <xf numFmtId="0" fontId="11" fillId="7" borderId="98" xfId="1" applyNumberFormat="1" applyFont="1" applyFill="1" applyBorder="1" applyAlignment="1">
      <alignment horizontal="center" vertical="top" wrapText="1"/>
    </xf>
    <xf numFmtId="164" fontId="11" fillId="7" borderId="39" xfId="1" applyNumberFormat="1" applyFont="1" applyFill="1" applyBorder="1" applyAlignment="1">
      <alignment horizontal="center" vertical="top"/>
    </xf>
    <xf numFmtId="0" fontId="11" fillId="7" borderId="77" xfId="0" applyNumberFormat="1" applyFont="1" applyFill="1" applyBorder="1" applyAlignment="1">
      <alignment horizontal="center" vertical="top"/>
    </xf>
    <xf numFmtId="164" fontId="11" fillId="5" borderId="33" xfId="1" applyNumberFormat="1" applyFont="1" applyFill="1" applyBorder="1" applyAlignment="1">
      <alignment horizontal="center" vertical="top" wrapText="1"/>
    </xf>
    <xf numFmtId="0" fontId="11" fillId="5" borderId="75" xfId="0" applyNumberFormat="1" applyFont="1" applyFill="1" applyBorder="1" applyAlignment="1">
      <alignment horizontal="center" vertical="top" wrapText="1"/>
    </xf>
    <xf numFmtId="164" fontId="11" fillId="7" borderId="70" xfId="1" applyNumberFormat="1" applyFont="1" applyFill="1" applyBorder="1" applyAlignment="1">
      <alignment horizontal="center" vertical="top"/>
    </xf>
    <xf numFmtId="0" fontId="11" fillId="7" borderId="72" xfId="0" applyNumberFormat="1" applyFont="1" applyFill="1" applyBorder="1" applyAlignment="1">
      <alignment horizontal="center" vertical="top"/>
    </xf>
    <xf numFmtId="164" fontId="10" fillId="5" borderId="91" xfId="1" applyNumberFormat="1" applyFont="1" applyFill="1" applyBorder="1" applyAlignment="1">
      <alignment horizontal="center" vertical="center" wrapText="1"/>
    </xf>
    <xf numFmtId="164" fontId="10" fillId="5" borderId="30" xfId="1"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textRotation="180" wrapText="1"/>
    </xf>
    <xf numFmtId="0" fontId="5" fillId="2" borderId="0" xfId="0" applyFont="1" applyFill="1" applyBorder="1" applyAlignment="1">
      <alignment vertical="center" wrapText="1"/>
    </xf>
    <xf numFmtId="0" fontId="4" fillId="2" borderId="0" xfId="0" applyFont="1" applyFill="1" applyAlignment="1">
      <alignment wrapText="1"/>
    </xf>
    <xf numFmtId="164" fontId="11" fillId="8" borderId="39" xfId="1" applyNumberFormat="1" applyFont="1" applyFill="1" applyBorder="1" applyAlignment="1">
      <alignment horizontal="center" vertical="top"/>
    </xf>
    <xf numFmtId="0" fontId="11" fillId="8" borderId="77" xfId="0" applyNumberFormat="1" applyFont="1" applyFill="1" applyBorder="1" applyAlignment="1">
      <alignment horizontal="center" vertical="top"/>
    </xf>
    <xf numFmtId="164" fontId="27" fillId="0" borderId="0" xfId="1" applyNumberFormat="1" applyFont="1" applyAlignment="1">
      <alignment horizontal="right" vertical="center"/>
    </xf>
    <xf numFmtId="164" fontId="6" fillId="0" borderId="0" xfId="1" applyNumberFormat="1" applyFont="1" applyAlignment="1">
      <alignment vertical="center"/>
    </xf>
    <xf numFmtId="0" fontId="0" fillId="0" borderId="0" xfId="0" applyFill="1" applyBorder="1" applyAlignment="1">
      <alignment wrapText="1"/>
    </xf>
    <xf numFmtId="0" fontId="22" fillId="0" borderId="0" xfId="0" applyFont="1" applyFill="1" applyBorder="1" applyAlignment="1">
      <alignment wrapText="1"/>
    </xf>
    <xf numFmtId="0" fontId="23" fillId="0" borderId="57" xfId="0" applyFont="1" applyFill="1" applyBorder="1" applyAlignment="1">
      <alignment wrapText="1"/>
    </xf>
    <xf numFmtId="165" fontId="1" fillId="0" borderId="57" xfId="1" applyNumberFormat="1" applyFont="1" applyFill="1" applyBorder="1" applyAlignment="1">
      <alignment horizontal="right" wrapText="1"/>
    </xf>
    <xf numFmtId="0" fontId="0" fillId="6" borderId="0" xfId="0" applyFill="1" applyBorder="1"/>
    <xf numFmtId="0" fontId="0" fillId="6" borderId="0" xfId="0" applyNumberFormat="1" applyFill="1" applyAlignment="1">
      <alignment horizontal="center"/>
    </xf>
    <xf numFmtId="0" fontId="0" fillId="6" borderId="74" xfId="0" applyNumberFormat="1" applyFont="1" applyFill="1" applyBorder="1" applyAlignment="1">
      <alignment horizontal="center" wrapText="1"/>
    </xf>
    <xf numFmtId="0" fontId="30" fillId="0" borderId="0" xfId="0" applyFont="1" applyFill="1"/>
    <xf numFmtId="0" fontId="30" fillId="6" borderId="74" xfId="0" applyNumberFormat="1" applyFont="1" applyFill="1" applyBorder="1" applyAlignment="1">
      <alignment horizontal="center" wrapText="1"/>
    </xf>
    <xf numFmtId="0" fontId="10" fillId="3" borderId="0" xfId="0" applyFont="1" applyFill="1" applyBorder="1" applyAlignment="1">
      <alignment horizontal="center" vertical="center" wrapText="1"/>
    </xf>
    <xf numFmtId="164" fontId="10" fillId="3" borderId="0" xfId="1" applyNumberFormat="1" applyFont="1" applyFill="1" applyBorder="1" applyAlignment="1">
      <alignment horizontal="center" vertical="center" wrapText="1"/>
    </xf>
    <xf numFmtId="165" fontId="0" fillId="6" borderId="44" xfId="0" applyNumberFormat="1" applyFill="1" applyBorder="1"/>
    <xf numFmtId="165" fontId="0" fillId="6" borderId="30" xfId="0" applyNumberFormat="1" applyFill="1" applyBorder="1"/>
    <xf numFmtId="0" fontId="0" fillId="0" borderId="0" xfId="0" applyFill="1" applyAlignment="1">
      <alignment horizontal="center"/>
    </xf>
    <xf numFmtId="0" fontId="3" fillId="6" borderId="2" xfId="3" applyNumberFormat="1" applyFill="1" applyAlignment="1">
      <alignment horizontal="center"/>
    </xf>
    <xf numFmtId="0" fontId="0" fillId="0" borderId="0" xfId="0" applyNumberFormat="1" applyBorder="1" applyAlignment="1">
      <alignment horizontal="center"/>
    </xf>
    <xf numFmtId="0" fontId="10" fillId="3" borderId="0" xfId="0" applyNumberFormat="1" applyFont="1" applyFill="1" applyBorder="1" applyAlignment="1">
      <alignment horizontal="center" vertical="center" wrapText="1"/>
    </xf>
    <xf numFmtId="0" fontId="0" fillId="0" borderId="0" xfId="0"/>
    <xf numFmtId="0" fontId="0" fillId="0" borderId="0" xfId="0" applyAlignment="1">
      <alignment horizontal="center"/>
    </xf>
    <xf numFmtId="164" fontId="0" fillId="0" borderId="0" xfId="1" applyNumberFormat="1" applyFont="1"/>
    <xf numFmtId="0" fontId="0" fillId="0" borderId="0" xfId="0" applyFont="1"/>
    <xf numFmtId="0" fontId="0" fillId="0" borderId="0" xfId="0" applyNumberFormat="1" applyAlignment="1">
      <alignment horizontal="center"/>
    </xf>
    <xf numFmtId="164" fontId="3" fillId="0" borderId="0" xfId="1" applyNumberFormat="1" applyFont="1"/>
    <xf numFmtId="0" fontId="3" fillId="6" borderId="0" xfId="3" applyFill="1" applyBorder="1" applyAlignment="1">
      <alignment wrapText="1"/>
    </xf>
    <xf numFmtId="0" fontId="30" fillId="0" borderId="0" xfId="0" applyFont="1"/>
    <xf numFmtId="0" fontId="0" fillId="6" borderId="0" xfId="0" applyNumberFormat="1" applyFill="1" applyAlignment="1">
      <alignment horizontal="center"/>
    </xf>
    <xf numFmtId="0" fontId="0" fillId="6" borderId="0" xfId="0" applyFill="1"/>
    <xf numFmtId="164" fontId="10" fillId="3" borderId="12" xfId="1" applyNumberFormat="1" applyFont="1" applyFill="1" applyBorder="1" applyAlignment="1">
      <alignment horizontal="center" vertical="center" wrapText="1"/>
    </xf>
    <xf numFmtId="164" fontId="0" fillId="6" borderId="0" xfId="1" applyNumberFormat="1" applyFont="1" applyFill="1"/>
    <xf numFmtId="0" fontId="0" fillId="6" borderId="0" xfId="0" applyFill="1" applyBorder="1" applyAlignment="1">
      <alignment wrapText="1"/>
    </xf>
    <xf numFmtId="0" fontId="0" fillId="7" borderId="74" xfId="0" applyNumberFormat="1" applyFont="1" applyFill="1" applyBorder="1" applyAlignment="1">
      <alignment horizontal="center" wrapText="1"/>
    </xf>
    <xf numFmtId="0" fontId="0" fillId="0" borderId="0" xfId="0"/>
    <xf numFmtId="0" fontId="0" fillId="0" borderId="0" xfId="0" applyAlignment="1">
      <alignment horizontal="center"/>
    </xf>
    <xf numFmtId="164" fontId="0" fillId="0" borderId="0" xfId="1" applyNumberFormat="1" applyFont="1"/>
    <xf numFmtId="0" fontId="3" fillId="6" borderId="2" xfId="3" applyFill="1" applyAlignment="1">
      <alignment wrapText="1"/>
    </xf>
    <xf numFmtId="0" fontId="3" fillId="0" borderId="2" xfId="3" applyAlignment="1">
      <alignment horizontal="center"/>
    </xf>
    <xf numFmtId="0" fontId="0" fillId="0" borderId="0" xfId="0" applyNumberFormat="1" applyAlignment="1">
      <alignment horizontal="center"/>
    </xf>
    <xf numFmtId="0" fontId="0" fillId="0" borderId="89" xfId="0" applyBorder="1"/>
    <xf numFmtId="0" fontId="0" fillId="0" borderId="9" xfId="0" applyBorder="1"/>
    <xf numFmtId="164" fontId="3" fillId="0" borderId="2" xfId="3" applyNumberFormat="1"/>
    <xf numFmtId="0" fontId="3" fillId="0" borderId="2" xfId="3"/>
    <xf numFmtId="0" fontId="0" fillId="6" borderId="0" xfId="0" applyNumberFormat="1" applyFill="1" applyAlignment="1">
      <alignment horizontal="center"/>
    </xf>
    <xf numFmtId="0" fontId="0" fillId="6" borderId="0" xfId="0" applyFill="1"/>
    <xf numFmtId="0" fontId="3" fillId="0" borderId="9" xfId="0" applyFont="1" applyBorder="1" applyAlignment="1">
      <alignment horizontal="right"/>
    </xf>
    <xf numFmtId="0" fontId="3" fillId="0" borderId="89" xfId="0" applyFont="1" applyBorder="1" applyAlignment="1">
      <alignment horizontal="right"/>
    </xf>
    <xf numFmtId="0" fontId="23" fillId="0" borderId="108" xfId="0" applyFont="1" applyFill="1" applyBorder="1" applyAlignment="1">
      <alignment wrapText="1"/>
    </xf>
    <xf numFmtId="165" fontId="1" fillId="0" borderId="108" xfId="1" applyNumberFormat="1" applyFont="1" applyFill="1" applyBorder="1" applyAlignment="1">
      <alignment horizontal="right" wrapText="1"/>
    </xf>
    <xf numFmtId="165" fontId="0" fillId="0" borderId="107" xfId="0" applyNumberFormat="1" applyFill="1" applyBorder="1"/>
    <xf numFmtId="164" fontId="6" fillId="0" borderId="0" xfId="1" applyNumberFormat="1" applyFont="1" applyAlignment="1">
      <alignment horizontal="right" vertical="center"/>
    </xf>
    <xf numFmtId="0" fontId="8" fillId="0" borderId="0" xfId="0" applyFont="1"/>
    <xf numFmtId="0" fontId="0" fillId="2" borderId="6" xfId="0" applyFont="1" applyFill="1" applyBorder="1" applyAlignment="1">
      <alignment horizontal="center"/>
    </xf>
    <xf numFmtId="0" fontId="0" fillId="2" borderId="6" xfId="0" applyNumberFormat="1" applyFont="1" applyFill="1" applyBorder="1" applyAlignment="1">
      <alignment horizontal="center"/>
    </xf>
    <xf numFmtId="0" fontId="5" fillId="2" borderId="3" xfId="1" applyNumberFormat="1" applyFont="1" applyFill="1" applyBorder="1" applyAlignment="1"/>
    <xf numFmtId="0" fontId="5" fillId="2" borderId="7" xfId="1" applyNumberFormat="1" applyFont="1" applyFill="1" applyBorder="1" applyAlignment="1">
      <alignment horizontal="center"/>
    </xf>
    <xf numFmtId="0" fontId="5" fillId="2" borderId="6" xfId="1" applyNumberFormat="1" applyFont="1" applyFill="1" applyBorder="1" applyAlignment="1">
      <alignment horizontal="center"/>
    </xf>
    <xf numFmtId="0" fontId="10" fillId="3" borderId="12" xfId="0" applyFont="1" applyFill="1" applyBorder="1" applyAlignment="1">
      <alignment horizontal="center" vertical="center" wrapText="1"/>
    </xf>
    <xf numFmtId="164" fontId="10" fillId="3" borderId="12" xfId="1" applyNumberFormat="1" applyFont="1" applyFill="1" applyBorder="1" applyAlignment="1">
      <alignment horizontal="center" vertical="center" textRotation="180" wrapText="1"/>
    </xf>
    <xf numFmtId="0" fontId="10" fillId="3" borderId="12" xfId="0" applyFont="1" applyFill="1" applyBorder="1" applyAlignment="1">
      <alignment horizontal="center" vertical="center" textRotation="180" wrapText="1"/>
    </xf>
    <xf numFmtId="164" fontId="10" fillId="3" borderId="12" xfId="1" applyNumberFormat="1" applyFont="1" applyFill="1" applyBorder="1" applyAlignment="1">
      <alignment horizontal="center" vertical="center" wrapText="1"/>
    </xf>
    <xf numFmtId="164" fontId="10" fillId="4" borderId="12" xfId="1" applyNumberFormat="1" applyFont="1" applyFill="1" applyBorder="1" applyAlignment="1">
      <alignment horizontal="center" vertical="top" wrapText="1"/>
    </xf>
    <xf numFmtId="0" fontId="10" fillId="3" borderId="12" xfId="1" applyNumberFormat="1" applyFont="1" applyFill="1" applyBorder="1" applyAlignment="1">
      <alignment horizontal="center" vertical="center" wrapText="1"/>
    </xf>
    <xf numFmtId="164" fontId="10" fillId="5" borderId="14" xfId="1" applyNumberFormat="1" applyFont="1" applyFill="1" applyBorder="1" applyAlignment="1">
      <alignment horizontal="center" vertical="center" wrapText="1"/>
    </xf>
    <xf numFmtId="164" fontId="10" fillId="5" borderId="12" xfId="1" applyNumberFormat="1" applyFont="1" applyFill="1" applyBorder="1" applyAlignment="1">
      <alignment horizontal="center" vertical="center" wrapText="1"/>
    </xf>
    <xf numFmtId="0" fontId="0" fillId="0" borderId="0" xfId="0" applyBorder="1" applyAlignment="1">
      <alignment horizontal="center"/>
    </xf>
    <xf numFmtId="0" fontId="11" fillId="3" borderId="41" xfId="0" applyFont="1" applyFill="1" applyBorder="1" applyAlignment="1">
      <alignment horizontal="center" vertical="top" wrapText="1"/>
    </xf>
    <xf numFmtId="0" fontId="2" fillId="0" borderId="1" xfId="2" applyAlignment="1">
      <alignment horizontal="center"/>
    </xf>
    <xf numFmtId="0" fontId="2" fillId="0" borderId="1" xfId="2"/>
    <xf numFmtId="0" fontId="2" fillId="6" borderId="1" xfId="2" applyFill="1" applyAlignment="1">
      <alignment wrapText="1"/>
    </xf>
    <xf numFmtId="164" fontId="2" fillId="0" borderId="1" xfId="2" applyNumberFormat="1" applyAlignment="1"/>
    <xf numFmtId="0" fontId="2" fillId="6" borderId="1" xfId="2" applyFill="1"/>
    <xf numFmtId="164" fontId="2" fillId="0" borderId="1" xfId="2" applyNumberFormat="1"/>
    <xf numFmtId="0" fontId="2" fillId="6" borderId="1" xfId="2" applyFill="1" applyAlignment="1">
      <alignment horizontal="center"/>
    </xf>
    <xf numFmtId="164" fontId="2" fillId="6" borderId="1" xfId="2" applyNumberFormat="1" applyFill="1" applyAlignment="1"/>
    <xf numFmtId="0" fontId="2" fillId="6" borderId="1" xfId="2" applyNumberFormat="1" applyFill="1" applyAlignment="1">
      <alignment horizontal="center"/>
    </xf>
    <xf numFmtId="164" fontId="2" fillId="6" borderId="1" xfId="2" applyNumberFormat="1" applyFill="1"/>
    <xf numFmtId="0" fontId="2" fillId="3" borderId="1" xfId="2" applyFill="1" applyAlignment="1">
      <alignment wrapText="1"/>
    </xf>
    <xf numFmtId="165" fontId="2" fillId="6" borderId="1" xfId="2" applyNumberFormat="1" applyFill="1" applyAlignment="1"/>
    <xf numFmtId="165" fontId="2" fillId="6" borderId="1" xfId="2" applyNumberFormat="1" applyFill="1" applyAlignment="1">
      <alignment horizontal="center"/>
    </xf>
    <xf numFmtId="0" fontId="3" fillId="0" borderId="2" xfId="3" applyNumberFormat="1" applyAlignment="1">
      <alignment horizontal="center"/>
    </xf>
    <xf numFmtId="0" fontId="29" fillId="0" borderId="120" xfId="0" applyFont="1" applyFill="1" applyBorder="1" applyAlignment="1">
      <alignment wrapText="1"/>
    </xf>
    <xf numFmtId="165" fontId="15" fillId="0" borderId="120" xfId="1" applyNumberFormat="1" applyFont="1" applyFill="1" applyBorder="1" applyAlignment="1">
      <alignment horizontal="right" wrapText="1"/>
    </xf>
    <xf numFmtId="0" fontId="29" fillId="0" borderId="123" xfId="0" applyFont="1" applyFill="1" applyBorder="1" applyAlignment="1">
      <alignment wrapText="1"/>
    </xf>
    <xf numFmtId="165" fontId="15" fillId="0" borderId="123" xfId="1" applyNumberFormat="1" applyFont="1" applyFill="1" applyBorder="1" applyAlignment="1">
      <alignment horizontal="right" wrapText="1"/>
    </xf>
    <xf numFmtId="0" fontId="15" fillId="0" borderId="123" xfId="0" applyFont="1" applyFill="1" applyBorder="1" applyAlignment="1">
      <alignment wrapText="1"/>
    </xf>
    <xf numFmtId="0" fontId="15" fillId="0" borderId="123" xfId="0" applyFont="1" applyFill="1" applyBorder="1" applyAlignment="1">
      <alignment horizontal="center" wrapText="1"/>
    </xf>
    <xf numFmtId="0" fontId="0" fillId="6" borderId="128" xfId="0" applyNumberFormat="1" applyFont="1" applyFill="1" applyBorder="1" applyAlignment="1">
      <alignment horizontal="center" wrapText="1"/>
    </xf>
    <xf numFmtId="165" fontId="0" fillId="6" borderId="115" xfId="1" applyNumberFormat="1" applyFont="1" applyFill="1" applyBorder="1" applyAlignment="1">
      <alignment horizontal="right" wrapText="1"/>
    </xf>
    <xf numFmtId="0" fontId="0" fillId="0" borderId="115" xfId="1" applyNumberFormat="1" applyFont="1" applyFill="1" applyBorder="1" applyAlignment="1">
      <alignment horizontal="center" wrapText="1"/>
    </xf>
    <xf numFmtId="0" fontId="30" fillId="6" borderId="128" xfId="0" applyNumberFormat="1" applyFont="1" applyFill="1" applyBorder="1" applyAlignment="1">
      <alignment horizontal="center" wrapText="1"/>
    </xf>
    <xf numFmtId="0" fontId="0" fillId="0" borderId="115" xfId="0" applyFont="1" applyFill="1" applyBorder="1" applyAlignment="1">
      <alignment horizontal="center" wrapText="1"/>
    </xf>
    <xf numFmtId="44" fontId="0" fillId="7" borderId="128" xfId="1" applyFont="1" applyFill="1" applyBorder="1" applyAlignment="1">
      <alignment horizontal="center" wrapText="1"/>
    </xf>
    <xf numFmtId="0" fontId="0" fillId="7" borderId="128" xfId="0" applyNumberFormat="1" applyFont="1" applyFill="1" applyBorder="1" applyAlignment="1">
      <alignment horizontal="center" wrapText="1"/>
    </xf>
    <xf numFmtId="0" fontId="15" fillId="0" borderId="129" xfId="0" applyFont="1" applyFill="1" applyBorder="1" applyAlignment="1">
      <alignment wrapText="1"/>
    </xf>
    <xf numFmtId="0" fontId="23" fillId="0" borderId="115" xfId="0" applyFont="1" applyFill="1" applyBorder="1" applyAlignment="1">
      <alignment wrapText="1"/>
    </xf>
    <xf numFmtId="165" fontId="1" fillId="0" borderId="115" xfId="1" applyNumberFormat="1" applyFont="1" applyFill="1" applyBorder="1" applyAlignment="1">
      <alignment horizontal="right" wrapText="1"/>
    </xf>
    <xf numFmtId="165" fontId="0" fillId="6" borderId="133" xfId="0" applyNumberFormat="1" applyFill="1" applyBorder="1"/>
    <xf numFmtId="0" fontId="29" fillId="0" borderId="129" xfId="0" applyFont="1" applyFill="1" applyBorder="1" applyAlignment="1">
      <alignment wrapText="1"/>
    </xf>
    <xf numFmtId="165" fontId="15" fillId="0" borderId="129" xfId="1" applyNumberFormat="1" applyFont="1" applyFill="1" applyBorder="1" applyAlignment="1">
      <alignment horizontal="right" wrapText="1"/>
    </xf>
    <xf numFmtId="0" fontId="15" fillId="0" borderId="129" xfId="0" applyFont="1" applyFill="1" applyBorder="1" applyAlignment="1">
      <alignment horizontal="center" wrapText="1"/>
    </xf>
    <xf numFmtId="0" fontId="0" fillId="0" borderId="115" xfId="0" applyFont="1" applyFill="1" applyBorder="1" applyAlignment="1">
      <alignment wrapText="1"/>
    </xf>
    <xf numFmtId="165" fontId="0" fillId="0" borderId="115" xfId="1" applyNumberFormat="1" applyFont="1" applyFill="1" applyBorder="1" applyAlignment="1">
      <alignment horizontal="right" wrapText="1"/>
    </xf>
    <xf numFmtId="0" fontId="30" fillId="0" borderId="115" xfId="1" applyNumberFormat="1" applyFont="1" applyFill="1" applyBorder="1" applyAlignment="1">
      <alignment horizontal="center" wrapText="1"/>
    </xf>
    <xf numFmtId="165" fontId="0" fillId="6" borderId="136" xfId="1" applyNumberFormat="1" applyFont="1" applyFill="1" applyBorder="1" applyAlignment="1">
      <alignment horizontal="center" wrapText="1"/>
    </xf>
    <xf numFmtId="165" fontId="30" fillId="6" borderId="136" xfId="1" applyNumberFormat="1" applyFont="1" applyFill="1" applyBorder="1" applyAlignment="1">
      <alignment horizontal="center" vertical="center" wrapText="1"/>
    </xf>
    <xf numFmtId="165" fontId="0" fillId="7" borderId="136" xfId="1" applyNumberFormat="1" applyFont="1" applyFill="1" applyBorder="1" applyAlignment="1">
      <alignment horizontal="center" wrapText="1"/>
    </xf>
    <xf numFmtId="165" fontId="0" fillId="6" borderId="125" xfId="1" applyNumberFormat="1" applyFont="1" applyFill="1" applyBorder="1"/>
    <xf numFmtId="0" fontId="30" fillId="6" borderId="128" xfId="0" applyNumberFormat="1" applyFont="1" applyFill="1" applyBorder="1" applyAlignment="1">
      <alignment horizontal="center" vertical="center" wrapText="1"/>
    </xf>
    <xf numFmtId="164" fontId="0" fillId="0" borderId="115" xfId="1" applyNumberFormat="1" applyFont="1" applyFill="1" applyBorder="1" applyAlignment="1">
      <alignment horizontal="center" wrapText="1"/>
    </xf>
    <xf numFmtId="0" fontId="23" fillId="0" borderId="139" xfId="0" applyFont="1" applyFill="1" applyBorder="1" applyAlignment="1">
      <alignment wrapText="1"/>
    </xf>
    <xf numFmtId="165" fontId="1" fillId="0" borderId="139" xfId="1" applyNumberFormat="1" applyFont="1" applyFill="1" applyBorder="1" applyAlignment="1">
      <alignment horizontal="right" wrapText="1"/>
    </xf>
    <xf numFmtId="165" fontId="0" fillId="6" borderId="140" xfId="0" applyNumberFormat="1" applyFill="1" applyBorder="1"/>
    <xf numFmtId="165" fontId="0" fillId="7" borderId="140" xfId="0" applyNumberFormat="1" applyFill="1" applyBorder="1"/>
    <xf numFmtId="0" fontId="0" fillId="6" borderId="106" xfId="0" applyNumberFormat="1" applyFill="1" applyBorder="1" applyAlignment="1">
      <alignment horizontal="center"/>
    </xf>
    <xf numFmtId="0" fontId="0" fillId="6" borderId="105" xfId="0" applyNumberFormat="1" applyFill="1" applyBorder="1" applyAlignment="1">
      <alignment horizontal="center"/>
    </xf>
    <xf numFmtId="0" fontId="0" fillId="7" borderId="105" xfId="0" applyNumberFormat="1" applyFill="1" applyBorder="1" applyAlignment="1">
      <alignment horizontal="center"/>
    </xf>
    <xf numFmtId="0" fontId="23" fillId="0" borderId="129" xfId="0" applyFont="1" applyFill="1" applyBorder="1" applyAlignment="1">
      <alignment wrapText="1"/>
    </xf>
    <xf numFmtId="0" fontId="0" fillId="0" borderId="129" xfId="0" applyFill="1" applyBorder="1" applyAlignment="1">
      <alignment wrapText="1"/>
    </xf>
    <xf numFmtId="165" fontId="1" fillId="0" borderId="129" xfId="1" applyNumberFormat="1" applyFont="1" applyFill="1" applyBorder="1" applyAlignment="1">
      <alignment horizontal="right" wrapText="1"/>
    </xf>
    <xf numFmtId="165" fontId="0" fillId="0" borderId="129" xfId="1" applyNumberFormat="1" applyFont="1" applyFill="1" applyBorder="1" applyAlignment="1">
      <alignment horizontal="right" wrapText="1"/>
    </xf>
    <xf numFmtId="0" fontId="0" fillId="0" borderId="141" xfId="0" applyFill="1" applyBorder="1" applyAlignment="1">
      <alignment horizontal="center" wrapText="1"/>
    </xf>
    <xf numFmtId="0" fontId="0" fillId="6" borderId="142" xfId="0" applyNumberFormat="1" applyFont="1" applyFill="1" applyBorder="1" applyAlignment="1">
      <alignment horizontal="center" wrapText="1"/>
    </xf>
    <xf numFmtId="165" fontId="0" fillId="6" borderId="142" xfId="1" applyNumberFormat="1" applyFont="1" applyFill="1" applyBorder="1" applyAlignment="1">
      <alignment horizontal="right" wrapText="1"/>
    </xf>
    <xf numFmtId="0" fontId="0" fillId="0" borderId="142" xfId="1" applyNumberFormat="1" applyFont="1" applyFill="1" applyBorder="1" applyAlignment="1">
      <alignment horizontal="center" wrapText="1"/>
    </xf>
    <xf numFmtId="0" fontId="30" fillId="6" borderId="142" xfId="0" applyNumberFormat="1" applyFont="1" applyFill="1" applyBorder="1" applyAlignment="1">
      <alignment horizontal="center" wrapText="1"/>
    </xf>
    <xf numFmtId="0" fontId="0" fillId="0" borderId="142" xfId="0" applyFont="1" applyFill="1" applyBorder="1" applyAlignment="1">
      <alignment horizontal="center" wrapText="1"/>
    </xf>
    <xf numFmtId="0" fontId="0" fillId="7" borderId="142" xfId="0" applyNumberFormat="1" applyFont="1" applyFill="1" applyBorder="1" applyAlignment="1">
      <alignment horizontal="center" wrapText="1"/>
    </xf>
    <xf numFmtId="165" fontId="0" fillId="6" borderId="142" xfId="0" applyNumberFormat="1" applyFont="1" applyFill="1" applyBorder="1" applyAlignment="1">
      <alignment horizontal="center" wrapText="1"/>
    </xf>
    <xf numFmtId="164" fontId="0" fillId="0" borderId="142" xfId="1" applyNumberFormat="1" applyFont="1" applyFill="1" applyBorder="1" applyAlignment="1">
      <alignment horizontal="center" wrapText="1"/>
    </xf>
    <xf numFmtId="165" fontId="30" fillId="6" borderId="142" xfId="0" applyNumberFormat="1" applyFont="1" applyFill="1" applyBorder="1" applyAlignment="1">
      <alignment horizontal="center" wrapText="1"/>
    </xf>
    <xf numFmtId="0" fontId="28" fillId="6" borderId="128" xfId="0" applyNumberFormat="1" applyFont="1" applyFill="1" applyBorder="1" applyAlignment="1">
      <alignment horizontal="center" wrapText="1"/>
    </xf>
    <xf numFmtId="165" fontId="0" fillId="6" borderId="115" xfId="1" applyNumberFormat="1" applyFont="1" applyFill="1" applyBorder="1" applyAlignment="1">
      <alignment horizontal="center" wrapText="1"/>
    </xf>
    <xf numFmtId="0" fontId="31" fillId="6" borderId="128" xfId="0" applyNumberFormat="1" applyFont="1" applyFill="1" applyBorder="1" applyAlignment="1">
      <alignment horizontal="center" wrapText="1"/>
    </xf>
    <xf numFmtId="0" fontId="28" fillId="7" borderId="128" xfId="0" applyNumberFormat="1" applyFont="1" applyFill="1" applyBorder="1" applyAlignment="1">
      <alignment horizontal="center" wrapText="1"/>
    </xf>
    <xf numFmtId="0" fontId="23" fillId="3" borderId="136" xfId="0" applyFont="1" applyFill="1" applyBorder="1" applyAlignment="1">
      <alignment wrapText="1"/>
    </xf>
    <xf numFmtId="164" fontId="0" fillId="3" borderId="136" xfId="1" applyNumberFormat="1" applyFont="1" applyFill="1" applyBorder="1" applyAlignment="1">
      <alignment horizontal="right" wrapText="1"/>
    </xf>
    <xf numFmtId="0" fontId="0" fillId="3" borderId="136" xfId="0" applyFont="1" applyFill="1" applyBorder="1" applyAlignment="1">
      <alignment horizontal="center" wrapText="1"/>
    </xf>
    <xf numFmtId="0" fontId="30" fillId="3" borderId="136" xfId="0" applyFont="1" applyFill="1" applyBorder="1" applyAlignment="1">
      <alignment wrapText="1"/>
    </xf>
    <xf numFmtId="0" fontId="0" fillId="3" borderId="136" xfId="0" applyFont="1" applyFill="1" applyBorder="1" applyAlignment="1">
      <alignment wrapText="1"/>
    </xf>
    <xf numFmtId="0" fontId="0" fillId="3" borderId="136" xfId="0" applyNumberFormat="1" applyFill="1" applyBorder="1" applyAlignment="1">
      <alignment horizontal="center" wrapText="1"/>
    </xf>
    <xf numFmtId="0" fontId="0" fillId="5" borderId="136" xfId="0" applyNumberFormat="1" applyFill="1" applyBorder="1" applyAlignment="1">
      <alignment horizontal="center" wrapText="1"/>
    </xf>
    <xf numFmtId="0" fontId="0" fillId="6" borderId="136" xfId="0" applyFill="1" applyBorder="1"/>
    <xf numFmtId="0" fontId="29" fillId="6" borderId="136" xfId="0" applyFont="1" applyFill="1" applyBorder="1" applyAlignment="1">
      <alignment wrapText="1"/>
    </xf>
    <xf numFmtId="164" fontId="15" fillId="6" borderId="136" xfId="1" applyNumberFormat="1" applyFont="1" applyFill="1" applyBorder="1" applyAlignment="1">
      <alignment horizontal="right" wrapText="1"/>
    </xf>
    <xf numFmtId="164" fontId="1" fillId="3" borderId="136" xfId="1" applyNumberFormat="1" applyFont="1" applyFill="1" applyBorder="1" applyAlignment="1">
      <alignment horizontal="right" wrapText="1"/>
    </xf>
    <xf numFmtId="0" fontId="0" fillId="3" borderId="136" xfId="0" applyFill="1" applyBorder="1" applyAlignment="1">
      <alignment horizontal="center" wrapText="1"/>
    </xf>
    <xf numFmtId="0" fontId="0" fillId="5" borderId="136" xfId="0" applyFill="1" applyBorder="1" applyAlignment="1">
      <alignment horizontal="center" wrapText="1"/>
    </xf>
    <xf numFmtId="0" fontId="0" fillId="3" borderId="136" xfId="0" applyFill="1" applyBorder="1" applyAlignment="1">
      <alignment horizontal="center" wrapText="1"/>
    </xf>
    <xf numFmtId="0" fontId="15" fillId="6" borderId="136" xfId="0" applyFont="1" applyFill="1" applyBorder="1" applyAlignment="1">
      <alignment wrapText="1"/>
    </xf>
    <xf numFmtId="164" fontId="1" fillId="3" borderId="136" xfId="1" applyNumberFormat="1" applyFont="1" applyFill="1" applyBorder="1" applyAlignment="1">
      <alignment wrapText="1"/>
    </xf>
    <xf numFmtId="0" fontId="32" fillId="6" borderId="136" xfId="0" applyFont="1" applyFill="1" applyBorder="1" applyAlignment="1">
      <alignment wrapText="1"/>
    </xf>
    <xf numFmtId="164" fontId="15" fillId="6" borderId="136" xfId="1" applyNumberFormat="1" applyFont="1" applyFill="1" applyBorder="1" applyAlignment="1">
      <alignment wrapText="1"/>
    </xf>
    <xf numFmtId="0" fontId="15" fillId="6" borderId="136" xfId="0" applyFont="1" applyFill="1" applyBorder="1" applyAlignment="1">
      <alignment horizontal="center" wrapText="1"/>
    </xf>
    <xf numFmtId="164" fontId="0" fillId="3" borderId="136" xfId="1" applyNumberFormat="1" applyFont="1" applyFill="1" applyBorder="1" applyAlignment="1">
      <alignment horizontal="center" wrapText="1"/>
    </xf>
    <xf numFmtId="164" fontId="23" fillId="3" borderId="136" xfId="1" applyNumberFormat="1" applyFont="1" applyFill="1" applyBorder="1" applyAlignment="1">
      <alignment horizontal="right" wrapText="1"/>
    </xf>
    <xf numFmtId="164" fontId="29" fillId="6" borderId="136" xfId="1" applyNumberFormat="1" applyFont="1" applyFill="1" applyBorder="1" applyAlignment="1">
      <alignment horizontal="right" wrapText="1"/>
    </xf>
    <xf numFmtId="0" fontId="0" fillId="0" borderId="129" xfId="0" applyFill="1" applyBorder="1" applyAlignment="1">
      <alignment horizontal="center" wrapText="1"/>
    </xf>
    <xf numFmtId="0" fontId="0" fillId="6" borderId="0" xfId="0" applyFill="1" applyAlignment="1">
      <alignment horizontal="center"/>
    </xf>
    <xf numFmtId="0" fontId="0" fillId="6" borderId="128" xfId="0" applyNumberFormat="1" applyFill="1" applyBorder="1" applyAlignment="1">
      <alignment horizontal="center" wrapText="1"/>
    </xf>
    <xf numFmtId="0" fontId="0" fillId="6" borderId="74" xfId="0" applyNumberFormat="1" applyFill="1" applyBorder="1" applyAlignment="1">
      <alignment horizontal="center" wrapText="1"/>
    </xf>
    <xf numFmtId="0" fontId="0" fillId="6" borderId="142" xfId="0" applyNumberFormat="1" applyFill="1" applyBorder="1" applyAlignment="1">
      <alignment horizontal="center" wrapText="1"/>
    </xf>
    <xf numFmtId="165" fontId="0" fillId="6" borderId="142" xfId="0" applyNumberFormat="1" applyFill="1" applyBorder="1" applyAlignment="1">
      <alignment horizontal="center" wrapText="1"/>
    </xf>
    <xf numFmtId="0" fontId="0" fillId="6" borderId="136" xfId="0" applyFill="1" applyBorder="1" applyAlignment="1">
      <alignment wrapText="1"/>
    </xf>
    <xf numFmtId="0" fontId="0" fillId="6" borderId="136" xfId="0" applyFill="1" applyBorder="1" applyAlignment="1">
      <alignment horizontal="center" wrapText="1"/>
    </xf>
    <xf numFmtId="0" fontId="0" fillId="6" borderId="136" xfId="1" applyNumberFormat="1" applyFont="1" applyFill="1" applyBorder="1" applyAlignment="1">
      <alignment horizontal="center"/>
    </xf>
    <xf numFmtId="164" fontId="0" fillId="6" borderId="136" xfId="1" applyNumberFormat="1" applyFont="1" applyFill="1" applyBorder="1" applyAlignment="1">
      <alignment horizontal="center" wrapText="1"/>
    </xf>
    <xf numFmtId="0" fontId="0" fillId="0" borderId="136" xfId="0" applyBorder="1" applyAlignment="1">
      <alignment wrapText="1"/>
    </xf>
    <xf numFmtId="0" fontId="0" fillId="6" borderId="67" xfId="0" applyFill="1" applyBorder="1" applyAlignment="1">
      <alignment wrapText="1"/>
    </xf>
    <xf numFmtId="164" fontId="0" fillId="6" borderId="40" xfId="1" applyNumberFormat="1" applyFont="1" applyFill="1" applyBorder="1" applyAlignment="1">
      <alignment horizontal="right" wrapText="1"/>
    </xf>
    <xf numFmtId="164" fontId="0" fillId="6" borderId="47" xfId="1" applyNumberFormat="1" applyFont="1" applyFill="1" applyBorder="1" applyAlignment="1">
      <alignment horizontal="right" wrapText="1"/>
    </xf>
    <xf numFmtId="164" fontId="0" fillId="6" borderId="63" xfId="1" applyNumberFormat="1" applyFont="1" applyFill="1" applyBorder="1" applyAlignment="1">
      <alignment horizontal="right" wrapText="1"/>
    </xf>
    <xf numFmtId="0" fontId="34" fillId="0" borderId="8" xfId="0" applyFont="1" applyBorder="1" applyAlignment="1">
      <alignment horizontal="left"/>
    </xf>
    <xf numFmtId="0" fontId="0" fillId="0" borderId="88" xfId="0" applyBorder="1" applyAlignment="1">
      <alignment horizontal="center"/>
    </xf>
    <xf numFmtId="164" fontId="3" fillId="0" borderId="102" xfId="0" applyNumberFormat="1" applyFont="1" applyBorder="1" applyAlignment="1">
      <alignment horizontal="center"/>
    </xf>
    <xf numFmtId="164" fontId="3" fillId="0" borderId="90" xfId="0" applyNumberFormat="1" applyFont="1" applyBorder="1" applyAlignment="1">
      <alignment horizontal="center"/>
    </xf>
    <xf numFmtId="0" fontId="3" fillId="0" borderId="89" xfId="0" applyFont="1" applyBorder="1" applyAlignment="1">
      <alignment horizontal="center"/>
    </xf>
    <xf numFmtId="0" fontId="0" fillId="0" borderId="88" xfId="0" applyNumberFormat="1" applyBorder="1" applyAlignment="1">
      <alignment horizontal="center"/>
    </xf>
    <xf numFmtId="0" fontId="0" fillId="0" borderId="88" xfId="0" applyBorder="1"/>
    <xf numFmtId="164" fontId="3" fillId="0" borderId="101" xfId="0" applyNumberFormat="1" applyFont="1" applyBorder="1" applyAlignment="1">
      <alignment horizontal="center"/>
    </xf>
    <xf numFmtId="164" fontId="3" fillId="0" borderId="10" xfId="0" applyNumberFormat="1" applyFont="1" applyBorder="1" applyAlignment="1">
      <alignment horizontal="center"/>
    </xf>
    <xf numFmtId="0" fontId="3" fillId="0" borderId="9" xfId="0" applyFont="1" applyBorder="1" applyAlignment="1"/>
    <xf numFmtId="0" fontId="3" fillId="0" borderId="8" xfId="0" applyFont="1" applyBorder="1" applyAlignment="1"/>
    <xf numFmtId="0" fontId="3" fillId="0" borderId="0" xfId="0" applyFont="1" applyBorder="1" applyAlignment="1"/>
    <xf numFmtId="164" fontId="24" fillId="0" borderId="10" xfId="0" applyNumberFormat="1" applyFont="1" applyBorder="1" applyAlignment="1">
      <alignment horizontal="center"/>
    </xf>
    <xf numFmtId="0" fontId="0" fillId="0" borderId="8" xfId="0" applyBorder="1"/>
    <xf numFmtId="0" fontId="0" fillId="0" borderId="149" xfId="0" applyBorder="1"/>
    <xf numFmtId="0" fontId="0" fillId="0" borderId="149" xfId="0" applyBorder="1" applyAlignment="1">
      <alignment horizontal="center"/>
    </xf>
    <xf numFmtId="0" fontId="30" fillId="6" borderId="150" xfId="0" applyFont="1" applyFill="1" applyBorder="1" applyAlignment="1">
      <alignment vertical="top" wrapText="1"/>
    </xf>
    <xf numFmtId="0" fontId="30" fillId="7" borderId="150" xfId="0" applyFont="1" applyFill="1" applyBorder="1" applyAlignment="1">
      <alignment vertical="top" wrapText="1"/>
    </xf>
    <xf numFmtId="0" fontId="30" fillId="6" borderId="149" xfId="0" applyFont="1" applyFill="1" applyBorder="1" applyAlignment="1">
      <alignment vertical="top" wrapText="1"/>
    </xf>
    <xf numFmtId="164" fontId="0" fillId="6" borderId="149" xfId="1" applyNumberFormat="1" applyFont="1" applyFill="1" applyBorder="1" applyAlignment="1">
      <alignment vertical="top" wrapText="1"/>
    </xf>
    <xf numFmtId="0" fontId="0" fillId="6" borderId="149" xfId="0" applyNumberFormat="1" applyFill="1" applyBorder="1" applyAlignment="1">
      <alignment horizontal="center" vertical="top" wrapText="1"/>
    </xf>
    <xf numFmtId="164" fontId="0" fillId="6" borderId="149" xfId="0" applyNumberFormat="1" applyFill="1" applyBorder="1" applyAlignment="1">
      <alignment vertical="top" wrapText="1"/>
    </xf>
    <xf numFmtId="167" fontId="0" fillId="10" borderId="149" xfId="0" applyNumberFormat="1" applyFill="1" applyBorder="1" applyAlignment="1">
      <alignment horizontal="center" vertical="top" wrapText="1"/>
    </xf>
    <xf numFmtId="0" fontId="0" fillId="6" borderId="149" xfId="0" applyFill="1" applyBorder="1" applyAlignment="1">
      <alignment horizontal="center" vertical="top" wrapText="1"/>
    </xf>
    <xf numFmtId="0" fontId="0" fillId="6" borderId="149" xfId="0" applyFill="1" applyBorder="1" applyAlignment="1">
      <alignment vertical="top" wrapText="1"/>
    </xf>
    <xf numFmtId="0" fontId="0" fillId="0" borderId="136" xfId="0" applyBorder="1"/>
    <xf numFmtId="0" fontId="0" fillId="0" borderId="136" xfId="0" applyBorder="1" applyAlignment="1">
      <alignment horizontal="center"/>
    </xf>
    <xf numFmtId="0" fontId="30" fillId="6" borderId="152" xfId="1" applyNumberFormat="1" applyFont="1" applyFill="1" applyBorder="1" applyAlignment="1">
      <alignment vertical="top" wrapText="1"/>
    </xf>
    <xf numFmtId="0" fontId="30" fillId="7" borderId="152" xfId="1" applyNumberFormat="1" applyFont="1" applyFill="1" applyBorder="1" applyAlignment="1">
      <alignment vertical="top" wrapText="1"/>
    </xf>
    <xf numFmtId="0" fontId="30" fillId="6" borderId="136" xfId="1" applyNumberFormat="1" applyFont="1" applyFill="1" applyBorder="1" applyAlignment="1">
      <alignment vertical="top" wrapText="1"/>
    </xf>
    <xf numFmtId="164" fontId="0" fillId="6" borderId="136" xfId="1" applyNumberFormat="1" applyFont="1" applyFill="1" applyBorder="1" applyAlignment="1">
      <alignment vertical="top" wrapText="1"/>
    </xf>
    <xf numFmtId="0" fontId="0" fillId="6" borderId="136" xfId="1" applyNumberFormat="1" applyFont="1" applyFill="1" applyBorder="1" applyAlignment="1">
      <alignment horizontal="center" vertical="top" wrapText="1"/>
    </xf>
    <xf numFmtId="164" fontId="0" fillId="6" borderId="136" xfId="0" applyNumberFormat="1" applyFill="1" applyBorder="1" applyAlignment="1">
      <alignment vertical="top" wrapText="1"/>
    </xf>
    <xf numFmtId="167" fontId="0" fillId="10" borderId="136" xfId="0" applyNumberFormat="1" applyFill="1" applyBorder="1" applyAlignment="1">
      <alignment horizontal="center" vertical="top" wrapText="1"/>
    </xf>
    <xf numFmtId="0" fontId="0" fillId="6" borderId="136" xfId="0" applyFill="1" applyBorder="1" applyAlignment="1">
      <alignment horizontal="center" vertical="top" wrapText="1"/>
    </xf>
    <xf numFmtId="164" fontId="1" fillId="6" borderId="136" xfId="1" applyNumberFormat="1" applyFont="1" applyFill="1" applyBorder="1" applyAlignment="1">
      <alignment vertical="top" wrapText="1"/>
    </xf>
    <xf numFmtId="0" fontId="0" fillId="6" borderId="136" xfId="0" applyFill="1" applyBorder="1" applyAlignment="1">
      <alignment vertical="top" wrapText="1"/>
    </xf>
    <xf numFmtId="164" fontId="0" fillId="6" borderId="152" xfId="1" applyNumberFormat="1" applyFont="1" applyFill="1" applyBorder="1" applyAlignment="1">
      <alignment vertical="top" wrapText="1"/>
    </xf>
    <xf numFmtId="164" fontId="0" fillId="7" borderId="152" xfId="1" applyNumberFormat="1" applyFont="1" applyFill="1" applyBorder="1" applyAlignment="1">
      <alignment vertical="top" wrapText="1"/>
    </xf>
    <xf numFmtId="0" fontId="0" fillId="6" borderId="136" xfId="0" applyNumberFormat="1" applyFill="1" applyBorder="1" applyAlignment="1">
      <alignment horizontal="center" vertical="top" wrapText="1"/>
    </xf>
    <xf numFmtId="0" fontId="0" fillId="8" borderId="136" xfId="0" applyFill="1" applyBorder="1"/>
    <xf numFmtId="0" fontId="0" fillId="8" borderId="136" xfId="0" applyFill="1" applyBorder="1" applyAlignment="1">
      <alignment horizontal="center"/>
    </xf>
    <xf numFmtId="0" fontId="11" fillId="8" borderId="152" xfId="1" applyNumberFormat="1" applyFont="1" applyFill="1" applyBorder="1" applyAlignment="1">
      <alignment vertical="top" wrapText="1"/>
    </xf>
    <xf numFmtId="0" fontId="11" fillId="8" borderId="136" xfId="1" applyNumberFormat="1" applyFont="1" applyFill="1" applyBorder="1" applyAlignment="1">
      <alignment vertical="top" wrapText="1"/>
    </xf>
    <xf numFmtId="164" fontId="11" fillId="8" borderId="136" xfId="1" applyNumberFormat="1" applyFont="1" applyFill="1" applyBorder="1" applyAlignment="1">
      <alignment vertical="top" wrapText="1"/>
    </xf>
    <xf numFmtId="0" fontId="11" fillId="8" borderId="136" xfId="1" applyNumberFormat="1" applyFont="1" applyFill="1" applyBorder="1" applyAlignment="1">
      <alignment horizontal="center" vertical="top" wrapText="1"/>
    </xf>
    <xf numFmtId="164" fontId="11" fillId="8" borderId="136" xfId="0" applyNumberFormat="1" applyFont="1" applyFill="1" applyBorder="1" applyAlignment="1">
      <alignment vertical="top" wrapText="1"/>
    </xf>
    <xf numFmtId="167" fontId="11" fillId="8" borderId="136" xfId="0" applyNumberFormat="1" applyFont="1" applyFill="1" applyBorder="1" applyAlignment="1">
      <alignment horizontal="center" vertical="top" wrapText="1"/>
    </xf>
    <xf numFmtId="0" fontId="11" fillId="8" borderId="136" xfId="0" applyFont="1" applyFill="1" applyBorder="1" applyAlignment="1">
      <alignment horizontal="center" vertical="top" wrapText="1"/>
    </xf>
    <xf numFmtId="0" fontId="11" fillId="8" borderId="136" xfId="0" applyFont="1" applyFill="1" applyBorder="1" applyAlignment="1">
      <alignment vertical="top" wrapText="1"/>
    </xf>
    <xf numFmtId="0" fontId="11" fillId="8" borderId="153" xfId="0" applyFont="1" applyFill="1" applyBorder="1" applyAlignment="1">
      <alignment vertical="top" wrapText="1"/>
    </xf>
    <xf numFmtId="0" fontId="0" fillId="6" borderId="152" xfId="1" applyNumberFormat="1" applyFont="1" applyFill="1" applyBorder="1" applyAlignment="1">
      <alignment vertical="top" wrapText="1"/>
    </xf>
    <xf numFmtId="0" fontId="0" fillId="7" borderId="152" xfId="1" applyNumberFormat="1" applyFont="1" applyFill="1" applyBorder="1" applyAlignment="1">
      <alignment vertical="top" wrapText="1"/>
    </xf>
    <xf numFmtId="0" fontId="0" fillId="6" borderId="136" xfId="1" applyNumberFormat="1" applyFont="1" applyFill="1" applyBorder="1" applyAlignment="1">
      <alignment vertical="top" wrapText="1"/>
    </xf>
    <xf numFmtId="164" fontId="3" fillId="6" borderId="136" xfId="1" applyNumberFormat="1" applyFont="1" applyFill="1" applyBorder="1" applyAlignment="1">
      <alignment vertical="top" wrapText="1"/>
    </xf>
    <xf numFmtId="0" fontId="30" fillId="6" borderId="152" xfId="0" applyFont="1" applyFill="1" applyBorder="1" applyAlignment="1">
      <alignment vertical="top" wrapText="1"/>
    </xf>
    <xf numFmtId="0" fontId="30" fillId="7" borderId="152" xfId="0" applyFont="1" applyFill="1" applyBorder="1" applyAlignment="1">
      <alignment vertical="top" wrapText="1"/>
    </xf>
    <xf numFmtId="164" fontId="0" fillId="7" borderId="136" xfId="1" applyNumberFormat="1" applyFont="1" applyFill="1" applyBorder="1" applyAlignment="1">
      <alignment vertical="top" wrapText="1"/>
    </xf>
    <xf numFmtId="0" fontId="30" fillId="6" borderId="136" xfId="0" applyFont="1" applyFill="1" applyBorder="1" applyAlignment="1">
      <alignment vertical="top" wrapText="1"/>
    </xf>
    <xf numFmtId="0" fontId="0" fillId="0" borderId="136" xfId="0" applyBorder="1" applyAlignment="1">
      <alignment vertical="center" wrapText="1"/>
    </xf>
    <xf numFmtId="0" fontId="0" fillId="0" borderId="136" xfId="0" applyBorder="1" applyAlignment="1">
      <alignment horizontal="center" wrapText="1"/>
    </xf>
    <xf numFmtId="0" fontId="0" fillId="6" borderId="152" xfId="0" applyFill="1" applyBorder="1" applyAlignment="1">
      <alignment vertical="top" wrapText="1"/>
    </xf>
    <xf numFmtId="0" fontId="0" fillId="7" borderId="152" xfId="0" applyFill="1" applyBorder="1" applyAlignment="1">
      <alignment vertical="top" wrapText="1"/>
    </xf>
    <xf numFmtId="164" fontId="0" fillId="7" borderId="136" xfId="0" applyNumberFormat="1" applyFill="1" applyBorder="1" applyAlignment="1">
      <alignment vertical="top" wrapText="1"/>
    </xf>
    <xf numFmtId="164" fontId="10" fillId="3" borderId="154" xfId="1" applyNumberFormat="1" applyFont="1" applyFill="1" applyBorder="1" applyAlignment="1">
      <alignment horizontal="center" vertical="center" wrapText="1"/>
    </xf>
    <xf numFmtId="0" fontId="10" fillId="3" borderId="146" xfId="0" applyNumberFormat="1" applyFont="1" applyFill="1" applyBorder="1" applyAlignment="1">
      <alignment horizontal="center" vertical="center" wrapText="1"/>
    </xf>
    <xf numFmtId="0" fontId="10" fillId="3" borderId="146" xfId="0" applyFont="1" applyFill="1" applyBorder="1" applyAlignment="1">
      <alignment horizontal="center" vertical="center" textRotation="180" wrapText="1"/>
    </xf>
    <xf numFmtId="0" fontId="0" fillId="6" borderId="67" xfId="0" applyFill="1" applyBorder="1" applyAlignment="1">
      <alignment horizontal="right" wrapText="1"/>
    </xf>
    <xf numFmtId="1" fontId="0" fillId="6" borderId="67" xfId="0" applyNumberFormat="1" applyFill="1" applyBorder="1" applyAlignment="1">
      <alignment horizontal="right" wrapText="1"/>
    </xf>
    <xf numFmtId="0" fontId="3" fillId="6" borderId="2" xfId="3" applyFill="1" applyAlignment="1">
      <alignment horizontal="left"/>
    </xf>
    <xf numFmtId="0" fontId="0" fillId="6" borderId="63" xfId="0" applyFill="1" applyBorder="1" applyAlignment="1">
      <alignment wrapText="1"/>
    </xf>
    <xf numFmtId="0" fontId="0" fillId="6" borderId="40" xfId="0" applyFill="1" applyBorder="1" applyAlignment="1">
      <alignment wrapText="1"/>
    </xf>
    <xf numFmtId="0" fontId="0" fillId="6" borderId="47" xfId="0" applyFill="1" applyBorder="1" applyAlignment="1">
      <alignment wrapText="1"/>
    </xf>
    <xf numFmtId="0" fontId="3" fillId="6" borderId="2" xfId="3" applyFill="1" applyAlignment="1">
      <alignment horizontal="right"/>
    </xf>
    <xf numFmtId="164" fontId="3" fillId="0" borderId="2" xfId="3" applyNumberFormat="1" applyAlignment="1">
      <alignment horizontal="center"/>
    </xf>
    <xf numFmtId="164" fontId="0" fillId="6" borderId="67" xfId="1" applyNumberFormat="1" applyFont="1" applyFill="1" applyBorder="1" applyAlignment="1">
      <alignment horizontal="right" wrapText="1"/>
    </xf>
    <xf numFmtId="164" fontId="0" fillId="7" borderId="40" xfId="1" applyNumberFormat="1" applyFont="1" applyFill="1" applyBorder="1" applyAlignment="1">
      <alignment horizontal="right" wrapText="1"/>
    </xf>
    <xf numFmtId="0" fontId="10" fillId="3" borderId="12" xfId="1" applyNumberFormat="1" applyFont="1" applyFill="1" applyBorder="1" applyAlignment="1">
      <alignment horizontal="center" vertical="center" textRotation="180" wrapText="1"/>
    </xf>
    <xf numFmtId="0" fontId="14" fillId="3" borderId="53" xfId="0" applyNumberFormat="1" applyFont="1" applyFill="1" applyBorder="1" applyAlignment="1">
      <alignment horizontal="center" vertical="top" wrapText="1"/>
    </xf>
    <xf numFmtId="0" fontId="12" fillId="3" borderId="53" xfId="0" applyNumberFormat="1" applyFont="1" applyFill="1" applyBorder="1" applyAlignment="1">
      <alignment horizontal="center" vertical="top" wrapText="1"/>
    </xf>
    <xf numFmtId="0" fontId="12" fillId="3" borderId="41" xfId="0" applyNumberFormat="1" applyFont="1" applyFill="1" applyBorder="1" applyAlignment="1">
      <alignment horizontal="center" vertical="top" wrapText="1"/>
    </xf>
    <xf numFmtId="164" fontId="14" fillId="3" borderId="55" xfId="1" applyNumberFormat="1" applyFont="1" applyFill="1" applyBorder="1" applyAlignment="1">
      <alignment horizontal="right" vertical="top" wrapText="1"/>
    </xf>
    <xf numFmtId="0" fontId="12" fillId="6" borderId="56" xfId="1" applyNumberFormat="1" applyFont="1" applyFill="1" applyBorder="1" applyAlignment="1">
      <alignment horizontal="center" vertical="top" wrapText="1"/>
    </xf>
    <xf numFmtId="164" fontId="19" fillId="2" borderId="156" xfId="0" applyNumberFormat="1" applyFont="1" applyFill="1" applyBorder="1" applyAlignment="1"/>
    <xf numFmtId="164" fontId="24" fillId="0" borderId="102" xfId="1" applyNumberFormat="1" applyFont="1" applyBorder="1"/>
    <xf numFmtId="0" fontId="10" fillId="6" borderId="117" xfId="0" applyFont="1" applyFill="1" applyBorder="1" applyAlignment="1">
      <alignment horizontal="center" vertical="center" wrapText="1"/>
    </xf>
    <xf numFmtId="0" fontId="0" fillId="6" borderId="103" xfId="0" applyFill="1" applyBorder="1"/>
    <xf numFmtId="0" fontId="0" fillId="6" borderId="115" xfId="0" applyFont="1" applyFill="1" applyBorder="1" applyAlignment="1">
      <alignment horizontal="center" wrapText="1"/>
    </xf>
    <xf numFmtId="0" fontId="0" fillId="6" borderId="57" xfId="0" applyFont="1" applyFill="1" applyBorder="1" applyAlignment="1">
      <alignment horizontal="center" wrapText="1"/>
    </xf>
    <xf numFmtId="0" fontId="0" fillId="6" borderId="142" xfId="0" applyFill="1" applyBorder="1"/>
    <xf numFmtId="0" fontId="26" fillId="2" borderId="0" xfId="0" applyFont="1" applyFill="1" applyBorder="1" applyAlignment="1">
      <alignment vertical="center" wrapText="1"/>
    </xf>
    <xf numFmtId="164" fontId="16" fillId="2" borderId="157" xfId="0" applyNumberFormat="1" applyFont="1" applyFill="1" applyBorder="1" applyAlignment="1"/>
    <xf numFmtId="0" fontId="17" fillId="2" borderId="157" xfId="0" applyFont="1" applyFill="1" applyBorder="1" applyAlignment="1"/>
    <xf numFmtId="0" fontId="18" fillId="2" borderId="157" xfId="0" applyFont="1" applyFill="1" applyBorder="1" applyAlignment="1"/>
    <xf numFmtId="165" fontId="3" fillId="0" borderId="10" xfId="0" applyNumberFormat="1" applyFont="1" applyBorder="1"/>
    <xf numFmtId="0" fontId="3" fillId="0" borderId="8" xfId="0" applyFont="1" applyBorder="1" applyAlignment="1">
      <alignment horizontal="right"/>
    </xf>
    <xf numFmtId="0" fontId="3" fillId="0" borderId="88" xfId="0" applyFont="1" applyBorder="1" applyAlignment="1">
      <alignment horizontal="right"/>
    </xf>
    <xf numFmtId="0" fontId="33" fillId="8" borderId="18" xfId="1" applyNumberFormat="1" applyFont="1" applyFill="1" applyBorder="1" applyAlignment="1">
      <alignment horizontal="center" vertical="center" wrapText="1"/>
    </xf>
    <xf numFmtId="164" fontId="0" fillId="0" borderId="0" xfId="0" applyNumberFormat="1"/>
    <xf numFmtId="164" fontId="3" fillId="0" borderId="158" xfId="3" applyNumberFormat="1" applyBorder="1" applyAlignment="1"/>
    <xf numFmtId="0" fontId="36" fillId="16" borderId="159" xfId="0" applyFont="1" applyFill="1" applyBorder="1" applyAlignment="1">
      <alignment horizontal="center"/>
    </xf>
    <xf numFmtId="0" fontId="36" fillId="16" borderId="161" xfId="0" applyFont="1" applyFill="1" applyBorder="1" applyAlignment="1">
      <alignment horizontal="center"/>
    </xf>
    <xf numFmtId="164" fontId="0" fillId="0" borderId="160" xfId="1" applyNumberFormat="1" applyFont="1" applyBorder="1"/>
    <xf numFmtId="0" fontId="0" fillId="0" borderId="160" xfId="0" applyFont="1" applyBorder="1"/>
    <xf numFmtId="164" fontId="3" fillId="0" borderId="162" xfId="0" applyNumberFormat="1" applyFont="1" applyBorder="1"/>
    <xf numFmtId="0" fontId="36" fillId="16" borderId="160" xfId="0" applyFont="1" applyFill="1" applyBorder="1" applyAlignment="1">
      <alignment horizontal="center" wrapText="1"/>
    </xf>
    <xf numFmtId="164" fontId="0" fillId="0" borderId="133" xfId="1" applyNumberFormat="1" applyFont="1" applyBorder="1"/>
    <xf numFmtId="164" fontId="0" fillId="0" borderId="163" xfId="1" applyNumberFormat="1" applyFont="1" applyBorder="1"/>
    <xf numFmtId="164" fontId="3" fillId="0" borderId="164" xfId="0" applyNumberFormat="1" applyFont="1" applyBorder="1"/>
    <xf numFmtId="164" fontId="0" fillId="0" borderId="133" xfId="0" applyNumberFormat="1" applyFont="1" applyBorder="1"/>
    <xf numFmtId="164" fontId="0" fillId="0" borderId="163" xfId="0" applyNumberFormat="1" applyFont="1" applyBorder="1"/>
    <xf numFmtId="0" fontId="0" fillId="0" borderId="163" xfId="0" applyFont="1" applyBorder="1"/>
    <xf numFmtId="0" fontId="37" fillId="12" borderId="133" xfId="39" applyFont="1" applyFill="1" applyBorder="1" applyAlignment="1" applyProtection="1"/>
    <xf numFmtId="0" fontId="37" fillId="12" borderId="163" xfId="39" applyFont="1" applyFill="1" applyBorder="1" applyAlignment="1" applyProtection="1"/>
    <xf numFmtId="0" fontId="37" fillId="13" borderId="163" xfId="39" applyFont="1" applyFill="1" applyBorder="1" applyAlignment="1" applyProtection="1"/>
    <xf numFmtId="0" fontId="37" fillId="15" borderId="163" xfId="39" applyFont="1" applyFill="1" applyBorder="1" applyAlignment="1" applyProtection="1"/>
    <xf numFmtId="0" fontId="0" fillId="0" borderId="164" xfId="0" applyFont="1" applyBorder="1"/>
    <xf numFmtId="0" fontId="0" fillId="0" borderId="133" xfId="0" applyFont="1" applyBorder="1"/>
    <xf numFmtId="0" fontId="3" fillId="0" borderId="164" xfId="0" applyFont="1" applyBorder="1"/>
    <xf numFmtId="0" fontId="0" fillId="5" borderId="136" xfId="0" applyFill="1" applyBorder="1" applyAlignment="1">
      <alignment horizontal="center" wrapText="1"/>
    </xf>
    <xf numFmtId="0" fontId="5" fillId="2" borderId="5" xfId="1" applyNumberFormat="1" applyFont="1" applyFill="1" applyBorder="1" applyAlignment="1">
      <alignment horizontal="center"/>
    </xf>
    <xf numFmtId="0" fontId="37" fillId="14" borderId="0" xfId="39" applyFill="1" applyAlignment="1" applyProtection="1"/>
    <xf numFmtId="0" fontId="37" fillId="17" borderId="0" xfId="39" applyFill="1" applyAlignment="1" applyProtection="1"/>
    <xf numFmtId="0" fontId="37" fillId="11" borderId="0" xfId="39" applyFill="1" applyAlignment="1" applyProtection="1"/>
    <xf numFmtId="0" fontId="4" fillId="2" borderId="0" xfId="0" applyFont="1" applyFill="1" applyAlignment="1">
      <alignment horizontal="center" wrapText="1"/>
    </xf>
    <xf numFmtId="0" fontId="2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3" borderId="136" xfId="0" applyFont="1" applyFill="1" applyBorder="1" applyAlignment="1">
      <alignment horizontal="center" wrapText="1"/>
    </xf>
    <xf numFmtId="0" fontId="0" fillId="3" borderId="136" xfId="0" applyFill="1" applyBorder="1" applyAlignment="1">
      <alignment horizontal="center" wrapText="1"/>
    </xf>
    <xf numFmtId="0" fontId="0" fillId="6" borderId="136" xfId="0" applyFill="1" applyBorder="1"/>
    <xf numFmtId="0" fontId="5" fillId="2" borderId="3" xfId="1" applyNumberFormat="1" applyFont="1" applyFill="1" applyBorder="1" applyAlignment="1">
      <alignment horizontal="center"/>
    </xf>
    <xf numFmtId="0" fontId="5" fillId="2" borderId="5" xfId="1" applyNumberFormat="1" applyFont="1" applyFill="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164" fontId="5" fillId="2" borderId="3" xfId="1" applyNumberFormat="1" applyFont="1" applyFill="1" applyBorder="1" applyAlignment="1">
      <alignment horizontal="center"/>
    </xf>
    <xf numFmtId="164" fontId="5" fillId="2" borderId="4" xfId="1" applyNumberFormat="1" applyFont="1" applyFill="1" applyBorder="1" applyAlignment="1">
      <alignment horizontal="center"/>
    </xf>
    <xf numFmtId="164" fontId="5" fillId="2" borderId="5" xfId="1" applyNumberFormat="1" applyFont="1" applyFill="1" applyBorder="1" applyAlignment="1">
      <alignment horizontal="center"/>
    </xf>
    <xf numFmtId="0" fontId="5" fillId="2" borderId="4" xfId="1" applyNumberFormat="1" applyFont="1" applyFill="1" applyBorder="1" applyAlignment="1">
      <alignment horizontal="center"/>
    </xf>
    <xf numFmtId="0" fontId="0" fillId="5" borderId="136" xfId="0" applyFill="1" applyBorder="1" applyAlignment="1">
      <alignment horizontal="center" wrapText="1"/>
    </xf>
    <xf numFmtId="0" fontId="0" fillId="7" borderId="136" xfId="0" applyFill="1" applyBorder="1"/>
    <xf numFmtId="164" fontId="0" fillId="3" borderId="136" xfId="1" applyNumberFormat="1" applyFont="1" applyFill="1" applyBorder="1" applyAlignment="1">
      <alignment horizontal="right" wrapText="1"/>
    </xf>
    <xf numFmtId="0" fontId="30" fillId="3" borderId="136" xfId="0" applyFont="1" applyFill="1" applyBorder="1" applyAlignment="1">
      <alignment wrapText="1"/>
    </xf>
    <xf numFmtId="0" fontId="30" fillId="6" borderId="136" xfId="0" applyFont="1" applyFill="1" applyBorder="1"/>
    <xf numFmtId="0" fontId="0" fillId="3" borderId="136" xfId="0" applyFont="1" applyFill="1" applyBorder="1" applyAlignment="1">
      <alignment wrapText="1"/>
    </xf>
    <xf numFmtId="164" fontId="0" fillId="6" borderId="136" xfId="1" applyNumberFormat="1" applyFont="1" applyFill="1" applyBorder="1"/>
    <xf numFmtId="164" fontId="0" fillId="3" borderId="136" xfId="1" applyNumberFormat="1" applyFont="1" applyFill="1" applyBorder="1" applyAlignment="1">
      <alignment horizontal="center" wrapText="1"/>
    </xf>
    <xf numFmtId="0" fontId="0" fillId="6" borderId="136" xfId="0" applyFill="1" applyBorder="1" applyAlignment="1">
      <alignment horizontal="center" wrapText="1"/>
    </xf>
    <xf numFmtId="0" fontId="21" fillId="3" borderId="7" xfId="0" applyFont="1" applyFill="1" applyBorder="1" applyAlignment="1">
      <alignment horizontal="left"/>
    </xf>
    <xf numFmtId="0" fontId="21" fillId="3" borderId="0" xfId="0" applyFont="1" applyFill="1" applyBorder="1" applyAlignment="1">
      <alignment horizontal="left"/>
    </xf>
    <xf numFmtId="0" fontId="21" fillId="0" borderId="116" xfId="0" applyFont="1" applyFill="1" applyBorder="1" applyAlignment="1">
      <alignment horizontal="left"/>
    </xf>
    <xf numFmtId="0" fontId="21" fillId="0" borderId="117" xfId="0" applyFont="1" applyFill="1" applyBorder="1" applyAlignment="1">
      <alignment horizontal="left"/>
    </xf>
    <xf numFmtId="0" fontId="21" fillId="0" borderId="118" xfId="0" applyFont="1" applyFill="1" applyBorder="1" applyAlignment="1">
      <alignment horizontal="left"/>
    </xf>
    <xf numFmtId="0" fontId="29" fillId="0" borderId="114" xfId="0" applyFont="1" applyFill="1" applyBorder="1" applyAlignment="1">
      <alignment wrapText="1"/>
    </xf>
    <xf numFmtId="0" fontId="23" fillId="0" borderId="59" xfId="0" applyFont="1" applyFill="1" applyBorder="1"/>
    <xf numFmtId="0" fontId="23" fillId="0" borderId="125" xfId="0" applyFont="1" applyFill="1" applyBorder="1"/>
    <xf numFmtId="0" fontId="15" fillId="0" borderId="114" xfId="0" applyFont="1" applyFill="1" applyBorder="1" applyAlignment="1">
      <alignment wrapText="1"/>
    </xf>
    <xf numFmtId="0" fontId="0" fillId="0" borderId="59" xfId="0" applyFill="1" applyBorder="1"/>
    <xf numFmtId="0" fontId="0" fillId="0" borderId="125" xfId="0" applyFill="1" applyBorder="1"/>
    <xf numFmtId="165" fontId="15" fillId="0" borderId="114" xfId="1" applyNumberFormat="1" applyFont="1" applyFill="1" applyBorder="1" applyAlignment="1">
      <alignment horizontal="right" wrapText="1"/>
    </xf>
    <xf numFmtId="165" fontId="0" fillId="0" borderId="59" xfId="1" applyNumberFormat="1" applyFont="1" applyFill="1" applyBorder="1"/>
    <xf numFmtId="165" fontId="0" fillId="0" borderId="125" xfId="1" applyNumberFormat="1" applyFont="1" applyFill="1" applyBorder="1"/>
    <xf numFmtId="0" fontId="15" fillId="0" borderId="114" xfId="0" applyFont="1" applyFill="1" applyBorder="1" applyAlignment="1">
      <alignment horizontal="center" wrapText="1"/>
    </xf>
    <xf numFmtId="0" fontId="0" fillId="0" borderId="59" xfId="0" applyFill="1" applyBorder="1" applyAlignment="1">
      <alignment horizontal="center"/>
    </xf>
    <xf numFmtId="0" fontId="0" fillId="0" borderId="125" xfId="0" applyFill="1" applyBorder="1" applyAlignment="1">
      <alignment horizontal="center"/>
    </xf>
    <xf numFmtId="0" fontId="0" fillId="6" borderId="121" xfId="0" applyNumberFormat="1" applyFont="1" applyFill="1" applyBorder="1" applyAlignment="1">
      <alignment horizontal="center" wrapText="1"/>
    </xf>
    <xf numFmtId="0" fontId="0" fillId="6" borderId="94" xfId="0" applyNumberFormat="1" applyFont="1" applyFill="1" applyBorder="1" applyAlignment="1">
      <alignment horizontal="center" wrapText="1"/>
    </xf>
    <xf numFmtId="0" fontId="0" fillId="6" borderId="126" xfId="0" applyNumberFormat="1" applyFont="1" applyFill="1" applyBorder="1" applyAlignment="1">
      <alignment horizontal="center" wrapText="1"/>
    </xf>
    <xf numFmtId="165" fontId="0" fillId="6" borderId="114" xfId="1" applyNumberFormat="1" applyFont="1" applyFill="1" applyBorder="1" applyAlignment="1">
      <alignment horizontal="right" wrapText="1"/>
    </xf>
    <xf numFmtId="165" fontId="0" fillId="6" borderId="59" xfId="1" applyNumberFormat="1" applyFont="1" applyFill="1" applyBorder="1" applyAlignment="1">
      <alignment horizontal="right" wrapText="1"/>
    </xf>
    <xf numFmtId="165" fontId="0" fillId="6" borderId="125" xfId="1" applyNumberFormat="1" applyFont="1" applyFill="1" applyBorder="1" applyAlignment="1">
      <alignment horizontal="right" wrapText="1"/>
    </xf>
    <xf numFmtId="0" fontId="23" fillId="0" borderId="131" xfId="0" applyFont="1" applyFill="1" applyBorder="1" applyAlignment="1">
      <alignment wrapText="1"/>
    </xf>
    <xf numFmtId="0" fontId="0" fillId="0" borderId="131" xfId="0" applyFont="1" applyFill="1" applyBorder="1" applyAlignment="1">
      <alignment wrapText="1"/>
    </xf>
    <xf numFmtId="165" fontId="0" fillId="0" borderId="131" xfId="1" applyNumberFormat="1" applyFont="1" applyFill="1" applyBorder="1" applyAlignment="1">
      <alignment horizontal="right" wrapText="1"/>
    </xf>
    <xf numFmtId="0" fontId="0" fillId="0" borderId="131" xfId="0" applyFont="1" applyFill="1" applyBorder="1" applyAlignment="1">
      <alignment horizontal="center" wrapText="1"/>
    </xf>
    <xf numFmtId="164" fontId="1" fillId="3" borderId="136" xfId="1" applyNumberFormat="1" applyFont="1" applyFill="1" applyBorder="1" applyAlignment="1">
      <alignment horizontal="right" wrapText="1"/>
    </xf>
    <xf numFmtId="0" fontId="1" fillId="6" borderId="136" xfId="0" applyFont="1" applyFill="1" applyBorder="1"/>
    <xf numFmtId="0" fontId="0" fillId="6" borderId="136" xfId="0" applyFill="1" applyBorder="1" applyAlignment="1">
      <alignment horizontal="center"/>
    </xf>
    <xf numFmtId="164" fontId="0" fillId="6" borderId="136" xfId="1" applyNumberFormat="1" applyFont="1" applyFill="1" applyBorder="1" applyAlignment="1">
      <alignment horizontal="center"/>
    </xf>
    <xf numFmtId="0" fontId="0" fillId="6" borderId="132" xfId="0" applyNumberFormat="1" applyFont="1" applyFill="1" applyBorder="1" applyAlignment="1">
      <alignment horizontal="center" wrapText="1"/>
    </xf>
    <xf numFmtId="165" fontId="0" fillId="6" borderId="131" xfId="1" applyNumberFormat="1" applyFont="1" applyFill="1" applyBorder="1" applyAlignment="1">
      <alignment horizontal="right" wrapText="1"/>
    </xf>
    <xf numFmtId="0" fontId="0" fillId="3" borderId="111" xfId="1" applyNumberFormat="1" applyFont="1" applyFill="1" applyBorder="1" applyAlignment="1">
      <alignment horizontal="center" wrapText="1"/>
    </xf>
    <xf numFmtId="0" fontId="0" fillId="6" borderId="146" xfId="0" applyNumberFormat="1" applyFill="1" applyBorder="1" applyAlignment="1">
      <alignment horizontal="center"/>
    </xf>
    <xf numFmtId="0" fontId="0" fillId="6" borderId="121" xfId="0" applyNumberFormat="1" applyFill="1" applyBorder="1" applyAlignment="1">
      <alignment horizontal="center" wrapText="1"/>
    </xf>
    <xf numFmtId="0" fontId="0" fillId="0" borderId="122" xfId="0" applyFont="1" applyFill="1" applyBorder="1" applyAlignment="1">
      <alignment horizontal="center" wrapText="1"/>
    </xf>
    <xf numFmtId="0" fontId="0" fillId="0" borderId="57" xfId="0" applyFill="1" applyBorder="1"/>
    <xf numFmtId="0" fontId="0" fillId="0" borderId="115" xfId="0" applyFill="1" applyBorder="1"/>
    <xf numFmtId="0" fontId="0" fillId="7" borderId="121" xfId="0" applyNumberFormat="1" applyFont="1" applyFill="1" applyBorder="1" applyAlignment="1">
      <alignment horizontal="center" wrapText="1"/>
    </xf>
    <xf numFmtId="0" fontId="0" fillId="7" borderId="94" xfId="0" applyNumberFormat="1" applyFont="1" applyFill="1" applyBorder="1" applyAlignment="1">
      <alignment horizontal="center" wrapText="1"/>
    </xf>
    <xf numFmtId="0" fontId="0" fillId="7" borderId="126" xfId="0" applyNumberFormat="1" applyFont="1" applyFill="1" applyBorder="1" applyAlignment="1">
      <alignment horizontal="center" wrapText="1"/>
    </xf>
    <xf numFmtId="0" fontId="0" fillId="0" borderId="114" xfId="1" applyNumberFormat="1" applyFont="1" applyFill="1" applyBorder="1" applyAlignment="1">
      <alignment horizontal="center" wrapText="1"/>
    </xf>
    <xf numFmtId="0" fontId="0" fillId="0" borderId="59" xfId="1" applyNumberFormat="1" applyFont="1" applyFill="1" applyBorder="1" applyAlignment="1">
      <alignment horizontal="center" wrapText="1"/>
    </xf>
    <xf numFmtId="0" fontId="0" fillId="0" borderId="125" xfId="1" applyNumberFormat="1" applyFont="1" applyFill="1" applyBorder="1" applyAlignment="1">
      <alignment horizontal="center" wrapText="1"/>
    </xf>
    <xf numFmtId="0" fontId="30" fillId="6" borderId="114" xfId="0" applyNumberFormat="1" applyFont="1" applyFill="1" applyBorder="1" applyAlignment="1">
      <alignment horizontal="center" vertical="center" wrapText="1"/>
    </xf>
    <xf numFmtId="0" fontId="30" fillId="6" borderId="59" xfId="0" applyNumberFormat="1" applyFont="1" applyFill="1" applyBorder="1" applyAlignment="1">
      <alignment horizontal="center" vertical="center" wrapText="1"/>
    </xf>
    <xf numFmtId="0" fontId="30" fillId="6" borderId="125" xfId="0" applyNumberFormat="1" applyFont="1" applyFill="1" applyBorder="1" applyAlignment="1">
      <alignment horizontal="center" vertical="center" wrapText="1"/>
    </xf>
    <xf numFmtId="0" fontId="0" fillId="0" borderId="130" xfId="1" applyNumberFormat="1" applyFont="1" applyFill="1" applyBorder="1" applyAlignment="1">
      <alignment horizontal="center" wrapText="1"/>
    </xf>
    <xf numFmtId="0" fontId="0" fillId="0" borderId="93" xfId="1" applyNumberFormat="1" applyFont="1" applyFill="1" applyBorder="1" applyAlignment="1">
      <alignment horizontal="center" wrapText="1"/>
    </xf>
    <xf numFmtId="0" fontId="0" fillId="0" borderId="124" xfId="1" applyNumberFormat="1" applyFont="1" applyFill="1" applyBorder="1" applyAlignment="1">
      <alignment horizontal="center" wrapText="1"/>
    </xf>
    <xf numFmtId="0" fontId="30" fillId="6" borderId="132" xfId="0" applyNumberFormat="1" applyFont="1" applyFill="1" applyBorder="1" applyAlignment="1">
      <alignment horizontal="center" wrapText="1"/>
    </xf>
    <xf numFmtId="0" fontId="30" fillId="6" borderId="94" xfId="0" applyNumberFormat="1" applyFont="1" applyFill="1" applyBorder="1" applyAlignment="1">
      <alignment horizontal="center" wrapText="1"/>
    </xf>
    <xf numFmtId="0" fontId="30" fillId="6" borderId="126" xfId="0" applyNumberFormat="1" applyFont="1" applyFill="1" applyBorder="1" applyAlignment="1">
      <alignment horizontal="center" wrapText="1"/>
    </xf>
    <xf numFmtId="0" fontId="0" fillId="6" borderId="131" xfId="0" applyFont="1" applyFill="1" applyBorder="1" applyAlignment="1">
      <alignment horizontal="center" wrapText="1"/>
    </xf>
    <xf numFmtId="0" fontId="0" fillId="6" borderId="59" xfId="0" applyFill="1" applyBorder="1"/>
    <xf numFmtId="0" fontId="0" fillId="6" borderId="125" xfId="0" applyFill="1" applyBorder="1"/>
    <xf numFmtId="0" fontId="15" fillId="6" borderId="136" xfId="0" applyFont="1" applyFill="1" applyBorder="1" applyAlignment="1">
      <alignment horizontal="center" wrapText="1"/>
    </xf>
    <xf numFmtId="0" fontId="0" fillId="6" borderId="111" xfId="0" applyFill="1" applyBorder="1" applyAlignment="1">
      <alignment horizontal="center" wrapText="1"/>
    </xf>
    <xf numFmtId="0" fontId="0" fillId="6" borderId="147" xfId="0" applyFill="1" applyBorder="1" applyAlignment="1">
      <alignment horizontal="center" wrapText="1"/>
    </xf>
    <xf numFmtId="0" fontId="0" fillId="6" borderId="146" xfId="0" applyFill="1" applyBorder="1" applyAlignment="1">
      <alignment horizontal="center" wrapText="1"/>
    </xf>
    <xf numFmtId="164" fontId="0" fillId="6" borderId="111" xfId="1" applyNumberFormat="1" applyFont="1" applyFill="1" applyBorder="1" applyAlignment="1">
      <alignment horizontal="center"/>
    </xf>
    <xf numFmtId="164" fontId="0" fillId="6" borderId="147" xfId="1" applyNumberFormat="1" applyFont="1" applyFill="1" applyBorder="1" applyAlignment="1">
      <alignment horizontal="center"/>
    </xf>
    <xf numFmtId="164" fontId="0" fillId="6" borderId="146" xfId="1" applyNumberFormat="1" applyFont="1" applyFill="1" applyBorder="1" applyAlignment="1">
      <alignment horizontal="center"/>
    </xf>
    <xf numFmtId="0" fontId="0" fillId="6" borderId="111" xfId="0" applyFill="1" applyBorder="1" applyAlignment="1">
      <alignment horizontal="center"/>
    </xf>
    <xf numFmtId="0" fontId="0" fillId="6" borderId="146" xfId="0" applyFill="1" applyBorder="1" applyAlignment="1">
      <alignment horizontal="center"/>
    </xf>
    <xf numFmtId="164" fontId="0" fillId="6" borderId="111" xfId="1" applyNumberFormat="1" applyFont="1" applyFill="1" applyBorder="1" applyAlignment="1">
      <alignment horizontal="center" wrapText="1"/>
    </xf>
    <xf numFmtId="164" fontId="0" fillId="6" borderId="146" xfId="1" applyNumberFormat="1" applyFont="1" applyFill="1" applyBorder="1" applyAlignment="1">
      <alignment horizontal="center" wrapText="1"/>
    </xf>
    <xf numFmtId="0" fontId="0" fillId="7" borderId="132" xfId="0" applyNumberFormat="1" applyFont="1" applyFill="1" applyBorder="1" applyAlignment="1">
      <alignment horizontal="center" wrapText="1"/>
    </xf>
    <xf numFmtId="0" fontId="0" fillId="6" borderId="132" xfId="0" applyNumberFormat="1" applyFill="1" applyBorder="1" applyAlignment="1">
      <alignment horizontal="center" wrapText="1"/>
    </xf>
    <xf numFmtId="0" fontId="0" fillId="6" borderId="59" xfId="0" applyFont="1" applyFill="1" applyBorder="1" applyAlignment="1">
      <alignment horizontal="center" wrapText="1"/>
    </xf>
    <xf numFmtId="0" fontId="15" fillId="6" borderId="136" xfId="0" applyFont="1" applyFill="1" applyBorder="1" applyAlignment="1">
      <alignment wrapText="1"/>
    </xf>
    <xf numFmtId="0" fontId="32" fillId="6" borderId="136" xfId="0" applyFont="1" applyFill="1" applyBorder="1" applyAlignment="1">
      <alignment wrapText="1"/>
    </xf>
    <xf numFmtId="164" fontId="15" fillId="6" borderId="136" xfId="1" applyNumberFormat="1" applyFont="1" applyFill="1" applyBorder="1" applyAlignment="1">
      <alignment horizontal="right" wrapText="1"/>
    </xf>
    <xf numFmtId="0" fontId="0" fillId="3" borderId="136" xfId="0" applyFill="1" applyBorder="1" applyAlignment="1">
      <alignment wrapText="1"/>
    </xf>
    <xf numFmtId="164" fontId="0" fillId="3" borderId="111" xfId="1" applyNumberFormat="1" applyFont="1" applyFill="1" applyBorder="1" applyAlignment="1">
      <alignment horizontal="center" wrapText="1"/>
    </xf>
    <xf numFmtId="0" fontId="23" fillId="3" borderId="136" xfId="0" applyFont="1" applyFill="1" applyBorder="1" applyAlignment="1">
      <alignment wrapText="1"/>
    </xf>
    <xf numFmtId="0" fontId="23" fillId="6" borderId="136" xfId="0" applyFont="1" applyFill="1" applyBorder="1"/>
    <xf numFmtId="0" fontId="0" fillId="3" borderId="136" xfId="0" applyNumberFormat="1" applyFill="1" applyBorder="1" applyAlignment="1">
      <alignment horizontal="center" wrapText="1"/>
    </xf>
    <xf numFmtId="0" fontId="0" fillId="6" borderId="136" xfId="0" applyNumberFormat="1" applyFill="1" applyBorder="1" applyAlignment="1">
      <alignment horizontal="center"/>
    </xf>
    <xf numFmtId="0" fontId="0" fillId="5" borderId="136" xfId="0" applyNumberFormat="1" applyFill="1" applyBorder="1" applyAlignment="1">
      <alignment horizontal="center" wrapText="1"/>
    </xf>
    <xf numFmtId="0" fontId="0" fillId="7" borderId="136" xfId="0" applyNumberFormat="1" applyFill="1" applyBorder="1" applyAlignment="1">
      <alignment horizontal="center"/>
    </xf>
    <xf numFmtId="0" fontId="0" fillId="6" borderId="147" xfId="0" applyFill="1" applyBorder="1" applyAlignment="1">
      <alignment horizontal="center"/>
    </xf>
    <xf numFmtId="0" fontId="0" fillId="6" borderId="136" xfId="0" applyFont="1" applyFill="1" applyBorder="1"/>
    <xf numFmtId="0" fontId="0" fillId="6" borderId="134" xfId="0" applyNumberFormat="1" applyFont="1" applyFill="1" applyBorder="1" applyAlignment="1">
      <alignment horizontal="center" wrapText="1"/>
    </xf>
    <xf numFmtId="0" fontId="0" fillId="6" borderId="74" xfId="0" applyNumberFormat="1" applyFont="1" applyFill="1" applyBorder="1" applyAlignment="1">
      <alignment horizontal="center" wrapText="1"/>
    </xf>
    <xf numFmtId="0" fontId="0" fillId="6" borderId="128" xfId="0" applyNumberFormat="1" applyFont="1" applyFill="1" applyBorder="1" applyAlignment="1">
      <alignment horizontal="center" wrapText="1"/>
    </xf>
    <xf numFmtId="164" fontId="0" fillId="0" borderId="131" xfId="1" applyNumberFormat="1" applyFont="1" applyFill="1" applyBorder="1" applyAlignment="1">
      <alignment horizontal="right" wrapText="1"/>
    </xf>
    <xf numFmtId="164" fontId="0" fillId="0" borderId="59" xfId="1" applyNumberFormat="1" applyFont="1" applyFill="1" applyBorder="1" applyAlignment="1">
      <alignment horizontal="right" wrapText="1"/>
    </xf>
    <xf numFmtId="164" fontId="0" fillId="0" borderId="125" xfId="1" applyNumberFormat="1" applyFont="1" applyFill="1" applyBorder="1" applyAlignment="1">
      <alignment horizontal="right" wrapText="1"/>
    </xf>
    <xf numFmtId="0" fontId="0" fillId="6" borderId="143" xfId="0" applyNumberFormat="1" applyFill="1" applyBorder="1" applyAlignment="1">
      <alignment horizontal="center" wrapText="1"/>
    </xf>
    <xf numFmtId="0" fontId="0" fillId="6" borderId="110" xfId="0" applyNumberFormat="1" applyFont="1" applyFill="1" applyBorder="1" applyAlignment="1">
      <alignment horizontal="center" wrapText="1"/>
    </xf>
    <xf numFmtId="0" fontId="0" fillId="6" borderId="94" xfId="0" applyNumberFormat="1" applyFill="1" applyBorder="1" applyAlignment="1">
      <alignment horizontal="center" wrapText="1"/>
    </xf>
    <xf numFmtId="0" fontId="0" fillId="0" borderId="131" xfId="1" applyNumberFormat="1" applyFont="1" applyFill="1" applyBorder="1" applyAlignment="1">
      <alignment horizontal="center" wrapText="1"/>
    </xf>
    <xf numFmtId="0" fontId="0" fillId="0" borderId="125" xfId="0" applyNumberFormat="1" applyFill="1" applyBorder="1" applyAlignment="1">
      <alignment horizontal="center"/>
    </xf>
    <xf numFmtId="165" fontId="0" fillId="6" borderId="132" xfId="0" applyNumberFormat="1" applyFont="1" applyFill="1" applyBorder="1" applyAlignment="1">
      <alignment horizontal="center" wrapText="1"/>
    </xf>
    <xf numFmtId="165" fontId="0" fillId="6" borderId="126" xfId="0" applyNumberFormat="1" applyFont="1" applyFill="1" applyBorder="1" applyAlignment="1">
      <alignment horizontal="center" wrapText="1"/>
    </xf>
    <xf numFmtId="165" fontId="0" fillId="7" borderId="132" xfId="0" applyNumberFormat="1" applyFont="1" applyFill="1" applyBorder="1" applyAlignment="1">
      <alignment horizontal="center" wrapText="1"/>
    </xf>
    <xf numFmtId="165" fontId="0" fillId="7" borderId="126" xfId="0" applyNumberFormat="1" applyFont="1" applyFill="1" applyBorder="1" applyAlignment="1">
      <alignment horizontal="center" wrapText="1"/>
    </xf>
    <xf numFmtId="165" fontId="22" fillId="0" borderId="131" xfId="1" applyNumberFormat="1" applyFont="1" applyFill="1" applyBorder="1" applyAlignment="1">
      <alignment horizontal="center" wrapText="1"/>
    </xf>
    <xf numFmtId="165" fontId="22" fillId="0" borderId="125" xfId="0" applyNumberFormat="1" applyFont="1" applyFill="1" applyBorder="1" applyAlignment="1">
      <alignment horizontal="center"/>
    </xf>
    <xf numFmtId="165" fontId="30" fillId="6" borderId="131" xfId="0" applyNumberFormat="1" applyFont="1" applyFill="1" applyBorder="1" applyAlignment="1">
      <alignment horizontal="center" vertical="center" wrapText="1"/>
    </xf>
    <xf numFmtId="165" fontId="30" fillId="6" borderId="125" xfId="0" applyNumberFormat="1" applyFont="1" applyFill="1" applyBorder="1" applyAlignment="1">
      <alignment horizontal="center" vertical="center" wrapText="1"/>
    </xf>
    <xf numFmtId="165" fontId="0" fillId="6" borderId="125" xfId="1" applyNumberFormat="1" applyFont="1" applyFill="1" applyBorder="1"/>
    <xf numFmtId="0" fontId="0" fillId="6" borderId="126" xfId="0" applyNumberFormat="1" applyFill="1" applyBorder="1" applyAlignment="1">
      <alignment horizontal="center"/>
    </xf>
    <xf numFmtId="0" fontId="30" fillId="6" borderId="131" xfId="0" applyNumberFormat="1" applyFont="1" applyFill="1" applyBorder="1" applyAlignment="1">
      <alignment horizontal="center" vertical="center" wrapText="1"/>
    </xf>
    <xf numFmtId="0" fontId="30" fillId="6" borderId="125" xfId="0" applyNumberFormat="1" applyFont="1" applyFill="1" applyBorder="1" applyAlignment="1">
      <alignment horizontal="center" vertical="center"/>
    </xf>
    <xf numFmtId="0" fontId="0" fillId="7" borderId="126" xfId="0" applyNumberFormat="1" applyFill="1" applyBorder="1" applyAlignment="1">
      <alignment horizontal="center"/>
    </xf>
    <xf numFmtId="0" fontId="0" fillId="6" borderId="147" xfId="0" applyNumberFormat="1" applyFill="1" applyBorder="1" applyAlignment="1">
      <alignment horizontal="center"/>
    </xf>
    <xf numFmtId="0" fontId="0" fillId="0" borderId="136" xfId="0" applyBorder="1" applyAlignment="1">
      <alignment horizontal="center"/>
    </xf>
    <xf numFmtId="165" fontId="22" fillId="0" borderId="125" xfId="1" applyNumberFormat="1" applyFont="1" applyFill="1" applyBorder="1" applyAlignment="1">
      <alignment horizontal="center" wrapText="1"/>
    </xf>
    <xf numFmtId="0" fontId="15" fillId="0" borderId="131" xfId="0" applyFont="1" applyFill="1" applyBorder="1" applyAlignment="1">
      <alignment horizontal="center" wrapText="1"/>
    </xf>
    <xf numFmtId="0" fontId="0" fillId="0" borderId="118" xfId="0" applyFont="1" applyFill="1" applyBorder="1" applyAlignment="1">
      <alignment horizontal="center" wrapText="1"/>
    </xf>
    <xf numFmtId="165" fontId="0" fillId="6" borderId="125" xfId="1" applyNumberFormat="1" applyFont="1" applyFill="1" applyBorder="1" applyAlignment="1">
      <alignment horizontal="right"/>
    </xf>
    <xf numFmtId="0" fontId="30" fillId="6" borderId="126" xfId="0" applyNumberFormat="1" applyFont="1" applyFill="1" applyBorder="1" applyAlignment="1">
      <alignment horizontal="center"/>
    </xf>
    <xf numFmtId="0" fontId="29" fillId="0" borderId="131" xfId="0" applyFont="1" applyFill="1" applyBorder="1" applyAlignment="1">
      <alignment wrapText="1"/>
    </xf>
    <xf numFmtId="0" fontId="15" fillId="0" borderId="131" xfId="0" applyFont="1" applyFill="1" applyBorder="1" applyAlignment="1">
      <alignment wrapText="1"/>
    </xf>
    <xf numFmtId="165" fontId="15" fillId="0" borderId="131" xfId="1" applyNumberFormat="1" applyFont="1" applyFill="1" applyBorder="1" applyAlignment="1">
      <alignment horizontal="right" wrapText="1"/>
    </xf>
    <xf numFmtId="0" fontId="0" fillId="6" borderId="94" xfId="0" applyNumberFormat="1" applyFill="1" applyBorder="1" applyAlignment="1">
      <alignment horizontal="center"/>
    </xf>
    <xf numFmtId="0" fontId="0" fillId="7" borderId="94" xfId="0" applyNumberFormat="1" applyFill="1" applyBorder="1" applyAlignment="1">
      <alignment horizontal="center"/>
    </xf>
    <xf numFmtId="164" fontId="0" fillId="0" borderId="131" xfId="1" applyNumberFormat="1" applyFont="1" applyFill="1" applyBorder="1" applyAlignment="1">
      <alignment horizontal="center" wrapText="1"/>
    </xf>
    <xf numFmtId="164" fontId="0" fillId="0" borderId="59" xfId="1" applyNumberFormat="1" applyFont="1" applyFill="1" applyBorder="1" applyAlignment="1">
      <alignment horizontal="center"/>
    </xf>
    <xf numFmtId="164" fontId="0" fillId="0" borderId="125" xfId="1" applyNumberFormat="1" applyFont="1" applyFill="1" applyBorder="1" applyAlignment="1">
      <alignment horizontal="center"/>
    </xf>
    <xf numFmtId="0" fontId="30" fillId="6" borderId="94" xfId="0" applyNumberFormat="1" applyFont="1" applyFill="1" applyBorder="1" applyAlignment="1">
      <alignment horizontal="center"/>
    </xf>
    <xf numFmtId="165" fontId="0" fillId="6" borderId="59" xfId="1" applyNumberFormat="1" applyFont="1" applyFill="1" applyBorder="1"/>
    <xf numFmtId="0" fontId="0" fillId="0" borderId="59" xfId="0" applyNumberFormat="1" applyFill="1" applyBorder="1" applyAlignment="1">
      <alignment horizontal="center"/>
    </xf>
    <xf numFmtId="0" fontId="0" fillId="6" borderId="137" xfId="0" applyNumberFormat="1" applyFill="1" applyBorder="1" applyAlignment="1">
      <alignment horizontal="center"/>
    </xf>
    <xf numFmtId="0" fontId="0" fillId="6" borderId="32" xfId="0" applyNumberFormat="1" applyFill="1" applyBorder="1" applyAlignment="1">
      <alignment horizontal="center"/>
    </xf>
    <xf numFmtId="0" fontId="0" fillId="6" borderId="148" xfId="0" applyNumberFormat="1" applyFill="1" applyBorder="1" applyAlignment="1">
      <alignment horizontal="center"/>
    </xf>
    <xf numFmtId="0" fontId="0" fillId="6" borderId="105" xfId="0" applyNumberFormat="1" applyFill="1" applyBorder="1" applyAlignment="1">
      <alignment horizontal="center"/>
    </xf>
    <xf numFmtId="165" fontId="0" fillId="6" borderId="138" xfId="1" applyNumberFormat="1" applyFont="1" applyFill="1" applyBorder="1" applyAlignment="1">
      <alignment horizontal="right" wrapText="1"/>
    </xf>
    <xf numFmtId="165" fontId="0" fillId="6" borderId="104" xfId="1" applyNumberFormat="1" applyFont="1" applyFill="1" applyBorder="1"/>
    <xf numFmtId="165" fontId="22" fillId="0" borderId="138" xfId="1" applyNumberFormat="1" applyFont="1" applyFill="1" applyBorder="1" applyAlignment="1">
      <alignment horizontal="center" wrapText="1"/>
    </xf>
    <xf numFmtId="165" fontId="22" fillId="0" borderId="104" xfId="1" applyNumberFormat="1" applyFont="1" applyFill="1" applyBorder="1" applyAlignment="1">
      <alignment horizontal="center" wrapText="1"/>
    </xf>
    <xf numFmtId="165" fontId="30" fillId="6" borderId="133" xfId="0" applyNumberFormat="1" applyFont="1" applyFill="1" applyBorder="1" applyAlignment="1">
      <alignment horizontal="center" vertical="center" wrapText="1"/>
    </xf>
    <xf numFmtId="165" fontId="30" fillId="6" borderId="30" xfId="0" applyNumberFormat="1" applyFont="1" applyFill="1" applyBorder="1" applyAlignment="1">
      <alignment horizontal="center" vertical="center" wrapText="1"/>
    </xf>
    <xf numFmtId="0" fontId="0" fillId="6" borderId="138" xfId="0" applyFont="1" applyFill="1" applyBorder="1" applyAlignment="1">
      <alignment horizontal="center" wrapText="1"/>
    </xf>
    <xf numFmtId="0" fontId="0" fillId="6" borderId="104" xfId="0" applyFill="1" applyBorder="1"/>
    <xf numFmtId="0" fontId="0" fillId="0" borderId="138" xfId="0" applyFont="1" applyFill="1" applyBorder="1" applyAlignment="1">
      <alignment horizontal="center" wrapText="1"/>
    </xf>
    <xf numFmtId="0" fontId="0" fillId="0" borderId="104" xfId="0" applyFill="1" applyBorder="1"/>
    <xf numFmtId="0" fontId="0" fillId="0" borderId="104" xfId="0" applyFill="1" applyBorder="1" applyAlignment="1">
      <alignment horizontal="center"/>
    </xf>
    <xf numFmtId="0" fontId="23" fillId="0" borderId="138" xfId="0" applyFont="1" applyFill="1" applyBorder="1" applyAlignment="1">
      <alignment wrapText="1"/>
    </xf>
    <xf numFmtId="0" fontId="23" fillId="0" borderId="104" xfId="0" applyFont="1" applyFill="1" applyBorder="1"/>
    <xf numFmtId="0" fontId="0" fillId="0" borderId="138" xfId="0" applyFont="1" applyFill="1" applyBorder="1" applyAlignment="1">
      <alignment wrapText="1"/>
    </xf>
    <xf numFmtId="165" fontId="0" fillId="0" borderId="138" xfId="1" applyNumberFormat="1" applyFont="1" applyFill="1" applyBorder="1" applyAlignment="1">
      <alignment horizontal="right" wrapText="1"/>
    </xf>
    <xf numFmtId="165" fontId="0" fillId="0" borderId="104" xfId="1" applyNumberFormat="1" applyFont="1" applyFill="1" applyBorder="1"/>
    <xf numFmtId="0" fontId="23" fillId="0" borderId="59" xfId="0" applyFont="1" applyFill="1" applyBorder="1" applyAlignment="1">
      <alignment wrapText="1"/>
    </xf>
    <xf numFmtId="0" fontId="0" fillId="0" borderId="59" xfId="0" applyFont="1" applyFill="1" applyBorder="1" applyAlignment="1">
      <alignment wrapText="1"/>
    </xf>
    <xf numFmtId="165" fontId="1" fillId="0" borderId="59" xfId="1" applyNumberFormat="1" applyFont="1" applyFill="1" applyBorder="1" applyAlignment="1">
      <alignment horizontal="right" wrapText="1"/>
    </xf>
    <xf numFmtId="165" fontId="1" fillId="0" borderId="125" xfId="1" applyNumberFormat="1" applyFont="1" applyFill="1" applyBorder="1"/>
    <xf numFmtId="0" fontId="0" fillId="6" borderId="110" xfId="0" applyNumberFormat="1" applyFill="1" applyBorder="1" applyAlignment="1">
      <alignment horizontal="center"/>
    </xf>
    <xf numFmtId="0" fontId="0" fillId="0" borderId="59" xfId="0" applyFont="1" applyFill="1" applyBorder="1" applyAlignment="1">
      <alignment horizontal="center" wrapText="1"/>
    </xf>
    <xf numFmtId="0" fontId="30" fillId="6" borderId="110" xfId="0" applyNumberFormat="1" applyFont="1" applyFill="1" applyBorder="1" applyAlignment="1">
      <alignment horizontal="center"/>
    </xf>
    <xf numFmtId="0" fontId="0" fillId="7" borderId="110" xfId="0" applyNumberFormat="1" applyFill="1" applyBorder="1" applyAlignment="1">
      <alignment horizontal="center"/>
    </xf>
    <xf numFmtId="0" fontId="0" fillId="6" borderId="143" xfId="0" applyNumberFormat="1" applyFont="1" applyFill="1" applyBorder="1" applyAlignment="1">
      <alignment horizontal="center" wrapText="1"/>
    </xf>
    <xf numFmtId="0" fontId="0" fillId="6" borderId="113" xfId="0" applyFont="1" applyFill="1" applyBorder="1" applyAlignment="1">
      <alignment horizontal="center" wrapText="1"/>
    </xf>
    <xf numFmtId="0" fontId="0" fillId="0" borderId="113" xfId="0" applyFont="1" applyFill="1" applyBorder="1" applyAlignment="1">
      <alignment horizontal="center" wrapText="1"/>
    </xf>
    <xf numFmtId="165" fontId="0" fillId="6" borderId="113" xfId="1" applyNumberFormat="1" applyFont="1" applyFill="1" applyBorder="1" applyAlignment="1">
      <alignment horizontal="right" wrapText="1"/>
    </xf>
    <xf numFmtId="0" fontId="0" fillId="0" borderId="113" xfId="1" applyNumberFormat="1" applyFont="1" applyFill="1" applyBorder="1" applyAlignment="1">
      <alignment horizontal="center" wrapText="1"/>
    </xf>
    <xf numFmtId="0" fontId="30" fillId="6" borderId="143" xfId="0" applyNumberFormat="1" applyFont="1" applyFill="1" applyBorder="1" applyAlignment="1">
      <alignment horizontal="center" wrapText="1"/>
    </xf>
    <xf numFmtId="0" fontId="30" fillId="6" borderId="113" xfId="0" applyNumberFormat="1" applyFont="1" applyFill="1" applyBorder="1" applyAlignment="1">
      <alignment horizontal="center" vertical="center" wrapText="1"/>
    </xf>
    <xf numFmtId="0" fontId="23" fillId="0" borderId="113" xfId="0" applyFont="1" applyFill="1" applyBorder="1" applyAlignment="1">
      <alignment wrapText="1"/>
    </xf>
    <xf numFmtId="0" fontId="0" fillId="0" borderId="113" xfId="0" applyFont="1" applyFill="1" applyBorder="1" applyAlignment="1">
      <alignment wrapText="1"/>
    </xf>
    <xf numFmtId="165" fontId="0" fillId="0" borderId="113" xfId="1" applyNumberFormat="1" applyFont="1" applyFill="1" applyBorder="1" applyAlignment="1">
      <alignment horizontal="right" wrapText="1"/>
    </xf>
    <xf numFmtId="0" fontId="0" fillId="7" borderId="143" xfId="0" applyNumberFormat="1" applyFont="1" applyFill="1" applyBorder="1" applyAlignment="1">
      <alignment horizontal="center" wrapText="1"/>
    </xf>
    <xf numFmtId="0" fontId="21" fillId="2" borderId="7" xfId="0" applyFont="1" applyFill="1" applyBorder="1" applyAlignment="1">
      <alignment horizontal="left"/>
    </xf>
    <xf numFmtId="0" fontId="21" fillId="2" borderId="0" xfId="0" applyFont="1" applyFill="1" applyBorder="1" applyAlignment="1">
      <alignment horizontal="left"/>
    </xf>
    <xf numFmtId="0" fontId="15" fillId="0" borderId="113" xfId="0" applyFont="1" applyFill="1" applyBorder="1" applyAlignment="1">
      <alignment horizontal="center" wrapText="1"/>
    </xf>
    <xf numFmtId="0" fontId="0" fillId="0" borderId="144" xfId="0" applyFont="1" applyFill="1" applyBorder="1" applyAlignment="1">
      <alignment horizontal="center" wrapText="1"/>
    </xf>
    <xf numFmtId="164" fontId="0" fillId="3" borderId="133" xfId="1" applyNumberFormat="1" applyFont="1" applyFill="1" applyBorder="1" applyAlignment="1">
      <alignment horizontal="center" wrapText="1"/>
    </xf>
    <xf numFmtId="164" fontId="0" fillId="3" borderId="146" xfId="1" applyNumberFormat="1" applyFont="1" applyFill="1" applyBorder="1" applyAlignment="1">
      <alignment horizontal="center" wrapText="1"/>
    </xf>
    <xf numFmtId="0" fontId="0" fillId="3" borderId="133" xfId="0" applyFill="1" applyBorder="1" applyAlignment="1">
      <alignment horizontal="center" wrapText="1"/>
    </xf>
    <xf numFmtId="0" fontId="0" fillId="3" borderId="146" xfId="0" applyFont="1" applyFill="1" applyBorder="1" applyAlignment="1">
      <alignment horizontal="center" wrapText="1"/>
    </xf>
    <xf numFmtId="0" fontId="0" fillId="0" borderId="113" xfId="0" applyFill="1" applyBorder="1" applyAlignment="1">
      <alignment horizontal="center" wrapText="1"/>
    </xf>
    <xf numFmtId="0" fontId="0" fillId="6" borderId="130" xfId="0" applyNumberFormat="1" applyFill="1" applyBorder="1" applyAlignment="1">
      <alignment horizontal="center" wrapText="1"/>
    </xf>
    <xf numFmtId="0" fontId="0" fillId="6" borderId="109" xfId="0" applyNumberFormat="1" applyFill="1" applyBorder="1" applyAlignment="1">
      <alignment horizontal="center" wrapText="1"/>
    </xf>
    <xf numFmtId="0" fontId="15" fillId="0" borderId="125" xfId="0" applyFont="1" applyFill="1" applyBorder="1" applyAlignment="1">
      <alignment horizontal="center" wrapText="1"/>
    </xf>
    <xf numFmtId="0" fontId="0" fillId="6" borderId="110" xfId="0" applyNumberFormat="1" applyFill="1" applyBorder="1" applyAlignment="1">
      <alignment horizontal="center" wrapText="1"/>
    </xf>
    <xf numFmtId="0" fontId="0" fillId="0" borderId="104" xfId="0" applyNumberFormat="1" applyFill="1" applyBorder="1" applyAlignment="1">
      <alignment horizontal="center"/>
    </xf>
    <xf numFmtId="0" fontId="30" fillId="6" borderId="105" xfId="0" applyNumberFormat="1" applyFont="1" applyFill="1" applyBorder="1" applyAlignment="1">
      <alignment horizontal="center"/>
    </xf>
    <xf numFmtId="0" fontId="0" fillId="7" borderId="105" xfId="0" applyNumberFormat="1" applyFill="1" applyBorder="1" applyAlignment="1">
      <alignment horizontal="center"/>
    </xf>
    <xf numFmtId="0" fontId="0" fillId="6" borderId="112" xfId="0" applyFill="1" applyBorder="1" applyAlignment="1">
      <alignment horizontal="center"/>
    </xf>
    <xf numFmtId="0" fontId="0" fillId="6" borderId="44" xfId="0" applyFill="1" applyBorder="1" applyAlignment="1">
      <alignment horizontal="center"/>
    </xf>
    <xf numFmtId="0" fontId="0" fillId="6" borderId="30" xfId="0" applyFill="1" applyBorder="1" applyAlignment="1">
      <alignment horizontal="center"/>
    </xf>
    <xf numFmtId="0" fontId="0" fillId="6" borderId="133" xfId="0" applyFill="1" applyBorder="1" applyAlignment="1">
      <alignment horizontal="center"/>
    </xf>
    <xf numFmtId="0" fontId="29" fillId="0" borderId="113" xfId="0" applyFont="1" applyFill="1" applyBorder="1" applyAlignment="1">
      <alignment wrapText="1"/>
    </xf>
    <xf numFmtId="0" fontId="15" fillId="0" borderId="113" xfId="0" applyFont="1" applyFill="1" applyBorder="1" applyAlignment="1">
      <alignment wrapText="1"/>
    </xf>
    <xf numFmtId="165" fontId="15" fillId="0" borderId="113" xfId="1" applyNumberFormat="1" applyFont="1" applyFill="1" applyBorder="1" applyAlignment="1">
      <alignment horizontal="right" wrapText="1"/>
    </xf>
    <xf numFmtId="164" fontId="0" fillId="0" borderId="113" xfId="1" applyNumberFormat="1" applyFont="1" applyFill="1" applyBorder="1" applyAlignment="1">
      <alignment horizontal="center" wrapText="1"/>
    </xf>
    <xf numFmtId="164" fontId="0" fillId="0" borderId="125" xfId="1" applyNumberFormat="1" applyFont="1" applyFill="1" applyBorder="1" applyAlignment="1">
      <alignment horizontal="center" wrapText="1"/>
    </xf>
    <xf numFmtId="0" fontId="11" fillId="0" borderId="15" xfId="0" applyFont="1" applyFill="1" applyBorder="1" applyAlignment="1">
      <alignment horizontal="center" vertical="top" wrapText="1"/>
    </xf>
    <xf numFmtId="0" fontId="11" fillId="0" borderId="25" xfId="0" applyFont="1" applyFill="1" applyBorder="1" applyAlignment="1">
      <alignment horizontal="center" vertical="top"/>
    </xf>
    <xf numFmtId="0" fontId="12" fillId="0" borderId="16" xfId="0" applyFont="1" applyFill="1" applyBorder="1" applyAlignment="1">
      <alignment vertical="top" wrapText="1"/>
    </xf>
    <xf numFmtId="0" fontId="12" fillId="0" borderId="26" xfId="0" applyFont="1" applyFill="1" applyBorder="1" applyAlignment="1">
      <alignment vertical="top"/>
    </xf>
    <xf numFmtId="0" fontId="12" fillId="0" borderId="17" xfId="0" applyFont="1" applyFill="1" applyBorder="1" applyAlignment="1">
      <alignment vertical="top" wrapText="1"/>
    </xf>
    <xf numFmtId="0" fontId="12" fillId="0" borderId="27" xfId="0" applyFont="1" applyFill="1" applyBorder="1" applyAlignment="1">
      <alignment vertical="top"/>
    </xf>
    <xf numFmtId="165" fontId="14" fillId="0" borderId="17" xfId="1" applyNumberFormat="1" applyFont="1" applyFill="1" applyBorder="1" applyAlignment="1">
      <alignment horizontal="right" vertical="top" wrapText="1"/>
    </xf>
    <xf numFmtId="165" fontId="14" fillId="0" borderId="27" xfId="1" applyNumberFormat="1" applyFont="1" applyFill="1" applyBorder="1" applyAlignment="1">
      <alignment vertical="top"/>
    </xf>
    <xf numFmtId="0" fontId="14" fillId="0" borderId="17" xfId="0" applyFont="1" applyFill="1" applyBorder="1" applyAlignment="1">
      <alignment horizontal="center" vertical="top" wrapText="1"/>
    </xf>
    <xf numFmtId="0" fontId="14" fillId="0" borderId="27" xfId="0" applyFont="1" applyFill="1" applyBorder="1" applyAlignment="1">
      <alignment horizontal="center" vertical="top"/>
    </xf>
    <xf numFmtId="164" fontId="14" fillId="6" borderId="17" xfId="1" applyNumberFormat="1" applyFont="1" applyFill="1" applyBorder="1" applyAlignment="1">
      <alignment horizontal="right" vertical="top" wrapText="1"/>
    </xf>
    <xf numFmtId="164" fontId="14" fillId="6" borderId="27" xfId="1" applyNumberFormat="1" applyFont="1" applyFill="1" applyBorder="1" applyAlignment="1">
      <alignment horizontal="right" vertical="top"/>
    </xf>
    <xf numFmtId="0" fontId="14" fillId="6" borderId="17" xfId="1" applyNumberFormat="1" applyFont="1" applyFill="1" applyBorder="1" applyAlignment="1">
      <alignment horizontal="center" vertical="top" wrapText="1"/>
    </xf>
    <xf numFmtId="0" fontId="14" fillId="6" borderId="27" xfId="0" applyNumberFormat="1" applyFont="1" applyFill="1" applyBorder="1" applyAlignment="1">
      <alignment horizontal="center" vertical="top"/>
    </xf>
    <xf numFmtId="166" fontId="14" fillId="6" borderId="21" xfId="1" applyNumberFormat="1" applyFont="1" applyFill="1" applyBorder="1" applyAlignment="1">
      <alignment horizontal="center" vertical="top" wrapText="1"/>
    </xf>
    <xf numFmtId="166" fontId="14" fillId="6" borderId="30" xfId="1" applyNumberFormat="1"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vertical="top" wrapText="1"/>
    </xf>
    <xf numFmtId="0" fontId="11" fillId="0" borderId="27"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27" xfId="0" applyFont="1" applyFill="1" applyBorder="1" applyAlignment="1">
      <alignment horizontal="center" vertical="top"/>
    </xf>
    <xf numFmtId="0" fontId="0" fillId="0" borderId="24" xfId="0" applyFont="1" applyFill="1" applyBorder="1" applyAlignment="1">
      <alignment horizontal="center" wrapText="1"/>
    </xf>
    <xf numFmtId="0" fontId="0" fillId="0" borderId="32" xfId="0" applyFill="1" applyBorder="1"/>
    <xf numFmtId="0" fontId="12" fillId="3" borderId="34" xfId="0" applyFont="1" applyFill="1" applyBorder="1" applyAlignment="1">
      <alignment vertical="top" wrapText="1"/>
    </xf>
    <xf numFmtId="0" fontId="12" fillId="6" borderId="40" xfId="0" applyFont="1" applyFill="1" applyBorder="1" applyAlignment="1">
      <alignment vertical="top"/>
    </xf>
    <xf numFmtId="0" fontId="12" fillId="6" borderId="47" xfId="0" applyFont="1" applyFill="1" applyBorder="1" applyAlignment="1">
      <alignment vertical="top"/>
    </xf>
    <xf numFmtId="164" fontId="14" fillId="3" borderId="34" xfId="1" applyNumberFormat="1" applyFont="1" applyFill="1" applyBorder="1" applyAlignment="1">
      <alignment horizontal="right" vertical="top" wrapText="1"/>
    </xf>
    <xf numFmtId="0" fontId="14" fillId="6" borderId="40" xfId="0" applyFont="1" applyFill="1" applyBorder="1" applyAlignment="1">
      <alignment vertical="top"/>
    </xf>
    <xf numFmtId="0" fontId="14" fillId="6" borderId="47" xfId="0" applyFont="1" applyFill="1" applyBorder="1" applyAlignment="1">
      <alignment vertical="top"/>
    </xf>
    <xf numFmtId="0" fontId="14" fillId="3" borderId="34" xfId="0" applyFont="1" applyFill="1" applyBorder="1" applyAlignment="1">
      <alignment horizontal="center" vertical="top" wrapText="1"/>
    </xf>
    <xf numFmtId="0" fontId="14" fillId="6" borderId="40" xfId="0" applyFont="1" applyFill="1" applyBorder="1" applyAlignment="1">
      <alignment horizontal="center" vertical="top"/>
    </xf>
    <xf numFmtId="0" fontId="14" fillId="6" borderId="47" xfId="0" applyFont="1" applyFill="1" applyBorder="1" applyAlignment="1">
      <alignment horizontal="center" vertical="top"/>
    </xf>
    <xf numFmtId="164" fontId="14" fillId="6" borderId="21" xfId="1" applyNumberFormat="1" applyFont="1" applyFill="1" applyBorder="1" applyAlignment="1">
      <alignment horizontal="center" vertical="top" wrapText="1"/>
    </xf>
    <xf numFmtId="164" fontId="14" fillId="6" borderId="30" xfId="1" applyNumberFormat="1" applyFont="1" applyFill="1" applyBorder="1" applyAlignment="1">
      <alignment horizontal="center" vertical="top" wrapText="1"/>
    </xf>
    <xf numFmtId="0" fontId="14" fillId="6" borderId="21" xfId="1" applyNumberFormat="1" applyFont="1" applyFill="1" applyBorder="1" applyAlignment="1">
      <alignment horizontal="center" vertical="top" wrapText="1"/>
    </xf>
    <xf numFmtId="0" fontId="14" fillId="6" borderId="30" xfId="1" applyNumberFormat="1" applyFont="1" applyFill="1" applyBorder="1" applyAlignment="1">
      <alignment horizontal="center" vertical="top" wrapText="1"/>
    </xf>
    <xf numFmtId="0" fontId="11" fillId="6" borderId="21" xfId="1" applyNumberFormat="1" applyFont="1" applyFill="1" applyBorder="1" applyAlignment="1">
      <alignment horizontal="center" vertical="top" wrapText="1"/>
    </xf>
    <xf numFmtId="0" fontId="11" fillId="6" borderId="30" xfId="1" applyNumberFormat="1" applyFont="1" applyFill="1" applyBorder="1" applyAlignment="1">
      <alignment horizontal="center" vertical="top" wrapText="1"/>
    </xf>
    <xf numFmtId="164" fontId="11" fillId="7" borderId="21" xfId="1" applyNumberFormat="1" applyFont="1" applyFill="1" applyBorder="1" applyAlignment="1">
      <alignment horizontal="center" vertical="top" wrapText="1"/>
    </xf>
    <xf numFmtId="164" fontId="11" fillId="7" borderId="30" xfId="1" applyNumberFormat="1" applyFont="1" applyFill="1" applyBorder="1" applyAlignment="1">
      <alignment horizontal="center" vertical="top" wrapText="1"/>
    </xf>
    <xf numFmtId="0" fontId="11" fillId="7" borderId="21" xfId="1" applyNumberFormat="1" applyFont="1" applyFill="1" applyBorder="1" applyAlignment="1">
      <alignment horizontal="center" vertical="top" wrapText="1"/>
    </xf>
    <xf numFmtId="0" fontId="11" fillId="7" borderId="30" xfId="1" applyNumberFormat="1" applyFont="1" applyFill="1" applyBorder="1" applyAlignment="1">
      <alignment horizontal="center" vertical="top" wrapText="1"/>
    </xf>
    <xf numFmtId="0" fontId="0" fillId="3" borderId="34" xfId="0" applyFont="1" applyFill="1" applyBorder="1" applyAlignment="1">
      <alignment horizontal="center" wrapText="1"/>
    </xf>
    <xf numFmtId="0" fontId="0" fillId="6" borderId="40" xfId="0" applyFill="1" applyBorder="1"/>
    <xf numFmtId="0" fontId="0" fillId="6" borderId="47" xfId="0" applyFill="1" applyBorder="1"/>
    <xf numFmtId="0" fontId="12" fillId="3" borderId="34" xfId="0" applyNumberFormat="1" applyFont="1" applyFill="1" applyBorder="1" applyAlignment="1">
      <alignment horizontal="center" vertical="top" wrapText="1"/>
    </xf>
    <xf numFmtId="0" fontId="12" fillId="6" borderId="40" xfId="0" applyNumberFormat="1" applyFont="1" applyFill="1" applyBorder="1" applyAlignment="1">
      <alignment horizontal="center" vertical="top"/>
    </xf>
    <xf numFmtId="0" fontId="12" fillId="6" borderId="47" xfId="0" applyNumberFormat="1" applyFont="1" applyFill="1" applyBorder="1" applyAlignment="1">
      <alignment horizontal="center" vertical="top"/>
    </xf>
    <xf numFmtId="164" fontId="11" fillId="5" borderId="21" xfId="1" applyNumberFormat="1" applyFont="1" applyFill="1" applyBorder="1" applyAlignment="1">
      <alignment horizontal="center" vertical="top" wrapText="1"/>
    </xf>
    <xf numFmtId="164" fontId="11" fillId="5" borderId="44" xfId="1" applyNumberFormat="1" applyFont="1" applyFill="1" applyBorder="1" applyAlignment="1">
      <alignment horizontal="center" vertical="top" wrapText="1"/>
    </xf>
    <xf numFmtId="164" fontId="11" fillId="5" borderId="30" xfId="1" applyNumberFormat="1" applyFont="1" applyFill="1" applyBorder="1" applyAlignment="1">
      <alignment horizontal="center" vertical="top" wrapText="1"/>
    </xf>
    <xf numFmtId="0" fontId="11" fillId="5" borderId="21" xfId="0" applyNumberFormat="1" applyFont="1" applyFill="1" applyBorder="1" applyAlignment="1">
      <alignment horizontal="center" vertical="top" wrapText="1"/>
    </xf>
    <xf numFmtId="0" fontId="11" fillId="5" borderId="44" xfId="0" applyNumberFormat="1" applyFont="1" applyFill="1" applyBorder="1" applyAlignment="1">
      <alignment horizontal="center" vertical="top" wrapText="1"/>
    </xf>
    <xf numFmtId="0" fontId="11" fillId="5" borderId="30" xfId="0" applyNumberFormat="1"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40" xfId="0" applyFont="1" applyFill="1" applyBorder="1" applyAlignment="1">
      <alignment horizontal="center" vertical="top" wrapText="1"/>
    </xf>
    <xf numFmtId="0" fontId="11" fillId="3" borderId="50" xfId="0" applyFont="1" applyFill="1" applyBorder="1" applyAlignment="1">
      <alignment horizontal="center" vertical="top" wrapText="1"/>
    </xf>
    <xf numFmtId="0" fontId="11" fillId="3" borderId="34" xfId="0" applyFont="1" applyFill="1" applyBorder="1" applyAlignment="1">
      <alignment vertical="top" wrapText="1"/>
    </xf>
    <xf numFmtId="0" fontId="11" fillId="3" borderId="40" xfId="0" applyFont="1" applyFill="1" applyBorder="1" applyAlignment="1">
      <alignment vertical="top" wrapText="1"/>
    </xf>
    <xf numFmtId="0" fontId="11" fillId="3" borderId="50" xfId="0" applyFont="1" applyFill="1" applyBorder="1" applyAlignment="1">
      <alignment vertical="top" wrapText="1"/>
    </xf>
    <xf numFmtId="0" fontId="11" fillId="6" borderId="40" xfId="0" applyFont="1" applyFill="1" applyBorder="1" applyAlignment="1">
      <alignment horizontal="center" vertical="top"/>
    </xf>
    <xf numFmtId="0" fontId="11" fillId="6" borderId="47" xfId="0" applyFont="1" applyFill="1" applyBorder="1" applyAlignment="1">
      <alignment horizontal="center" vertical="top"/>
    </xf>
    <xf numFmtId="164" fontId="14" fillId="6" borderId="40" xfId="1" applyNumberFormat="1" applyFont="1" applyFill="1" applyBorder="1" applyAlignment="1">
      <alignment vertical="top"/>
    </xf>
    <xf numFmtId="164" fontId="14" fillId="6" borderId="47" xfId="1" applyNumberFormat="1" applyFont="1" applyFill="1" applyBorder="1" applyAlignment="1">
      <alignment vertical="top"/>
    </xf>
    <xf numFmtId="0" fontId="14" fillId="3" borderId="34" xfId="0" applyNumberFormat="1" applyFont="1" applyFill="1" applyBorder="1" applyAlignment="1">
      <alignment horizontal="center" vertical="top" wrapText="1"/>
    </xf>
    <xf numFmtId="0" fontId="14" fillId="6" borderId="40" xfId="0" applyNumberFormat="1" applyFont="1" applyFill="1" applyBorder="1" applyAlignment="1">
      <alignment horizontal="center" vertical="top"/>
    </xf>
    <xf numFmtId="0" fontId="14" fillId="6" borderId="47" xfId="0" applyNumberFormat="1" applyFont="1" applyFill="1" applyBorder="1" applyAlignment="1">
      <alignment horizontal="center" vertical="top"/>
    </xf>
    <xf numFmtId="166" fontId="14" fillId="3" borderId="34" xfId="0" applyNumberFormat="1" applyFont="1" applyFill="1" applyBorder="1" applyAlignment="1">
      <alignment horizontal="center" vertical="top" wrapText="1"/>
    </xf>
    <xf numFmtId="166" fontId="14" fillId="6" borderId="40" xfId="0" applyNumberFormat="1" applyFont="1" applyFill="1" applyBorder="1" applyAlignment="1">
      <alignment horizontal="center" vertical="top"/>
    </xf>
    <xf numFmtId="166" fontId="14" fillId="6" borderId="47" xfId="0" applyNumberFormat="1" applyFont="1" applyFill="1" applyBorder="1" applyAlignment="1">
      <alignment horizontal="center" vertical="top"/>
    </xf>
    <xf numFmtId="0" fontId="12" fillId="0" borderId="15" xfId="0" applyFont="1" applyFill="1" applyBorder="1" applyAlignment="1">
      <alignment vertical="top" wrapText="1"/>
    </xf>
    <xf numFmtId="0" fontId="12" fillId="0" borderId="25" xfId="0" applyFont="1" applyFill="1" applyBorder="1" applyAlignment="1">
      <alignment vertical="top"/>
    </xf>
    <xf numFmtId="165" fontId="14" fillId="0" borderId="15" xfId="1" applyNumberFormat="1" applyFont="1" applyFill="1" applyBorder="1" applyAlignment="1">
      <alignment horizontal="right" vertical="top" wrapText="1"/>
    </xf>
    <xf numFmtId="165" fontId="14" fillId="0" borderId="25" xfId="1" applyNumberFormat="1" applyFont="1" applyFill="1" applyBorder="1" applyAlignment="1">
      <alignment vertical="top"/>
    </xf>
    <xf numFmtId="0" fontId="14" fillId="0" borderId="15" xfId="0" applyFont="1" applyFill="1" applyBorder="1" applyAlignment="1">
      <alignment horizontal="center" vertical="top" wrapText="1"/>
    </xf>
    <xf numFmtId="0" fontId="14" fillId="0" borderId="25" xfId="0" applyFont="1" applyFill="1" applyBorder="1" applyAlignment="1">
      <alignment horizontal="center" vertical="top"/>
    </xf>
    <xf numFmtId="164" fontId="14" fillId="6" borderId="15" xfId="1" applyNumberFormat="1" applyFont="1" applyFill="1" applyBorder="1" applyAlignment="1">
      <alignment horizontal="right" vertical="top" wrapText="1"/>
    </xf>
    <xf numFmtId="164" fontId="14" fillId="6" borderId="27" xfId="1" applyNumberFormat="1" applyFont="1" applyFill="1" applyBorder="1" applyAlignment="1">
      <alignment horizontal="right" vertical="top" wrapText="1"/>
    </xf>
    <xf numFmtId="0" fontId="14" fillId="6" borderId="16" xfId="1" applyNumberFormat="1" applyFont="1" applyFill="1" applyBorder="1" applyAlignment="1">
      <alignment horizontal="center" vertical="top" wrapText="1"/>
    </xf>
    <xf numFmtId="0" fontId="14" fillId="6" borderId="60" xfId="1" applyNumberFormat="1" applyFont="1" applyFill="1" applyBorder="1" applyAlignment="1">
      <alignment horizontal="center" vertical="top" wrapText="1"/>
    </xf>
    <xf numFmtId="0" fontId="13" fillId="6" borderId="55" xfId="0" applyFont="1" applyFill="1" applyBorder="1" applyAlignment="1">
      <alignment horizontal="left" vertical="top" wrapText="1"/>
    </xf>
    <xf numFmtId="0" fontId="13" fillId="6" borderId="55" xfId="0" applyFont="1" applyFill="1" applyBorder="1" applyAlignment="1">
      <alignment horizontal="left" vertical="top"/>
    </xf>
    <xf numFmtId="0" fontId="11" fillId="0" borderId="25" xfId="0" applyFont="1" applyFill="1" applyBorder="1" applyAlignment="1">
      <alignment horizontal="center" vertical="top" wrapText="1"/>
    </xf>
    <xf numFmtId="0" fontId="11" fillId="0" borderId="15" xfId="0" applyFont="1" applyFill="1" applyBorder="1" applyAlignment="1">
      <alignment vertical="top" wrapText="1"/>
    </xf>
    <xf numFmtId="0" fontId="11" fillId="0" borderId="25" xfId="0" applyFont="1" applyFill="1" applyBorder="1" applyAlignment="1">
      <alignment vertical="top" wrapText="1"/>
    </xf>
    <xf numFmtId="0" fontId="0" fillId="0" borderId="15" xfId="0" applyFont="1" applyFill="1" applyBorder="1" applyAlignment="1">
      <alignment horizontal="center" wrapText="1"/>
    </xf>
    <xf numFmtId="0" fontId="0" fillId="0" borderId="25" xfId="0" applyFill="1" applyBorder="1"/>
    <xf numFmtId="164" fontId="14" fillId="6" borderId="58" xfId="1" applyNumberFormat="1" applyFont="1" applyFill="1" applyBorder="1" applyAlignment="1">
      <alignment horizontal="right" vertical="top" wrapText="1"/>
    </xf>
    <xf numFmtId="164" fontId="14" fillId="6" borderId="28" xfId="1" applyNumberFormat="1" applyFont="1" applyFill="1" applyBorder="1" applyAlignment="1">
      <alignment horizontal="right" vertical="top"/>
    </xf>
    <xf numFmtId="166" fontId="14" fillId="6" borderId="15" xfId="1" applyNumberFormat="1" applyFont="1" applyFill="1" applyBorder="1" applyAlignment="1">
      <alignment horizontal="center" vertical="top" wrapText="1"/>
    </xf>
    <xf numFmtId="166" fontId="14" fillId="6" borderId="27" xfId="1" applyNumberFormat="1" applyFont="1" applyFill="1" applyBorder="1" applyAlignment="1">
      <alignment horizontal="center" vertical="top" wrapText="1"/>
    </xf>
    <xf numFmtId="0" fontId="14" fillId="6" borderId="15" xfId="1" applyNumberFormat="1" applyFont="1" applyFill="1" applyBorder="1" applyAlignment="1">
      <alignment horizontal="center" vertical="top" wrapText="1"/>
    </xf>
    <xf numFmtId="0" fontId="14" fillId="6" borderId="27" xfId="1" applyNumberFormat="1" applyFont="1" applyFill="1" applyBorder="1" applyAlignment="1">
      <alignment horizontal="center" vertical="top"/>
    </xf>
    <xf numFmtId="0" fontId="11" fillId="6" borderId="15" xfId="1" applyNumberFormat="1" applyFont="1" applyFill="1" applyBorder="1" applyAlignment="1">
      <alignment horizontal="center" vertical="top" wrapText="1"/>
    </xf>
    <xf numFmtId="0" fontId="11" fillId="6" borderId="27" xfId="1" applyNumberFormat="1" applyFont="1" applyFill="1" applyBorder="1" applyAlignment="1">
      <alignment horizontal="center" vertical="top"/>
    </xf>
    <xf numFmtId="0" fontId="12" fillId="3" borderId="63" xfId="0" applyNumberFormat="1" applyFont="1" applyFill="1" applyBorder="1" applyAlignment="1">
      <alignment horizontal="center" vertical="top" wrapText="1"/>
    </xf>
    <xf numFmtId="0" fontId="11" fillId="3" borderId="64" xfId="0" applyFont="1" applyFill="1" applyBorder="1" applyAlignment="1">
      <alignment horizontal="center" vertical="top" wrapText="1"/>
    </xf>
    <xf numFmtId="0" fontId="11" fillId="3" borderId="47" xfId="0" applyFont="1" applyFill="1" applyBorder="1" applyAlignment="1">
      <alignment horizontal="center" vertical="top" wrapText="1"/>
    </xf>
    <xf numFmtId="0" fontId="11" fillId="3" borderId="64" xfId="0" applyFont="1" applyFill="1" applyBorder="1" applyAlignment="1">
      <alignment vertical="top" wrapText="1"/>
    </xf>
    <xf numFmtId="0" fontId="11" fillId="3" borderId="47" xfId="0" applyFont="1" applyFill="1" applyBorder="1" applyAlignment="1">
      <alignment vertical="top" wrapText="1"/>
    </xf>
    <xf numFmtId="0" fontId="11" fillId="3" borderId="63" xfId="0" applyFont="1" applyFill="1" applyBorder="1" applyAlignment="1">
      <alignment horizontal="center" vertical="top" wrapText="1"/>
    </xf>
    <xf numFmtId="0" fontId="0" fillId="3" borderId="63" xfId="0" applyFont="1" applyFill="1" applyBorder="1" applyAlignment="1">
      <alignment horizontal="center" wrapText="1"/>
    </xf>
    <xf numFmtId="164" fontId="14" fillId="3" borderId="63" xfId="1" applyNumberFormat="1" applyFont="1" applyFill="1" applyBorder="1" applyAlignment="1">
      <alignment horizontal="right" vertical="top" wrapText="1"/>
    </xf>
    <xf numFmtId="0" fontId="14" fillId="3" borderId="63" xfId="0" applyNumberFormat="1" applyFont="1" applyFill="1" applyBorder="1" applyAlignment="1">
      <alignment horizontal="center" vertical="top" wrapText="1"/>
    </xf>
    <xf numFmtId="166" fontId="14" fillId="3" borderId="63" xfId="0" applyNumberFormat="1" applyFont="1" applyFill="1" applyBorder="1" applyAlignment="1">
      <alignment horizontal="center" vertical="top" wrapText="1"/>
    </xf>
    <xf numFmtId="0" fontId="12" fillId="3" borderId="63" xfId="0" applyFont="1" applyFill="1" applyBorder="1" applyAlignment="1">
      <alignment vertical="top" wrapText="1"/>
    </xf>
    <xf numFmtId="0" fontId="14" fillId="3" borderId="63" xfId="0" applyFont="1" applyFill="1" applyBorder="1" applyAlignment="1">
      <alignment horizontal="center" vertical="top" wrapText="1"/>
    </xf>
    <xf numFmtId="0" fontId="11" fillId="6" borderId="17" xfId="1" applyNumberFormat="1" applyFont="1" applyFill="1" applyBorder="1" applyAlignment="1">
      <alignment horizontal="center" vertical="top" wrapText="1"/>
    </xf>
    <xf numFmtId="0" fontId="11" fillId="6" borderId="25" xfId="1" applyNumberFormat="1" applyFont="1" applyFill="1" applyBorder="1" applyAlignment="1">
      <alignment horizontal="center" vertical="top" wrapText="1"/>
    </xf>
    <xf numFmtId="0" fontId="14" fillId="6" borderId="65" xfId="0" applyNumberFormat="1" applyFont="1" applyFill="1" applyBorder="1" applyAlignment="1">
      <alignment horizontal="center" vertical="top"/>
    </xf>
    <xf numFmtId="0" fontId="14" fillId="6" borderId="60" xfId="0" applyNumberFormat="1" applyFont="1" applyFill="1" applyBorder="1" applyAlignment="1">
      <alignment horizontal="center" vertical="top"/>
    </xf>
    <xf numFmtId="166" fontId="14" fillId="6" borderId="17" xfId="1" applyNumberFormat="1" applyFont="1" applyFill="1" applyBorder="1" applyAlignment="1">
      <alignment horizontal="center" vertical="top" wrapText="1"/>
    </xf>
    <xf numFmtId="166" fontId="14" fillId="6" borderId="25" xfId="1" applyNumberFormat="1" applyFont="1" applyFill="1" applyBorder="1" applyAlignment="1">
      <alignment horizontal="center" vertical="top" wrapText="1"/>
    </xf>
    <xf numFmtId="164" fontId="14" fillId="6" borderId="17" xfId="1" applyNumberFormat="1" applyFont="1" applyFill="1" applyBorder="1" applyAlignment="1">
      <alignment horizontal="center" vertical="top" wrapText="1"/>
    </xf>
    <xf numFmtId="164" fontId="14" fillId="6" borderId="25" xfId="1" applyNumberFormat="1" applyFont="1" applyFill="1" applyBorder="1" applyAlignment="1">
      <alignment horizontal="center" vertical="top" wrapText="1"/>
    </xf>
    <xf numFmtId="0" fontId="14" fillId="6" borderId="25" xfId="1" applyNumberFormat="1" applyFont="1" applyFill="1" applyBorder="1" applyAlignment="1">
      <alignment horizontal="center" vertical="top" wrapText="1"/>
    </xf>
    <xf numFmtId="0" fontId="12" fillId="3" borderId="68" xfId="0" applyNumberFormat="1" applyFont="1" applyFill="1" applyBorder="1" applyAlignment="1">
      <alignment horizontal="center" vertical="top" wrapText="1"/>
    </xf>
    <xf numFmtId="0" fontId="12" fillId="6" borderId="72" xfId="0" applyNumberFormat="1" applyFont="1" applyFill="1" applyBorder="1" applyAlignment="1">
      <alignment vertical="top"/>
    </xf>
    <xf numFmtId="0" fontId="11" fillId="6" borderId="63" xfId="0" applyFont="1" applyFill="1" applyBorder="1" applyAlignment="1">
      <alignment horizontal="center" vertical="top" wrapText="1"/>
    </xf>
    <xf numFmtId="0" fontId="11" fillId="6" borderId="50" xfId="0" applyFont="1" applyFill="1" applyBorder="1" applyAlignment="1">
      <alignment horizontal="center" vertical="top" wrapText="1"/>
    </xf>
    <xf numFmtId="0" fontId="11" fillId="6" borderId="63" xfId="0" applyFont="1" applyFill="1" applyBorder="1" applyAlignment="1">
      <alignment vertical="top" wrapText="1"/>
    </xf>
    <xf numFmtId="0" fontId="11" fillId="6" borderId="50" xfId="0" applyFont="1" applyFill="1" applyBorder="1" applyAlignment="1">
      <alignment vertical="top" wrapText="1"/>
    </xf>
    <xf numFmtId="0" fontId="11" fillId="6" borderId="50" xfId="0" applyFont="1" applyFill="1" applyBorder="1" applyAlignment="1">
      <alignment horizontal="center" vertical="top"/>
    </xf>
    <xf numFmtId="0" fontId="15" fillId="6" borderId="63" xfId="0" applyFont="1" applyFill="1" applyBorder="1" applyAlignment="1">
      <alignment horizontal="center" wrapText="1"/>
    </xf>
    <xf numFmtId="0" fontId="0" fillId="6" borderId="50" xfId="0" applyFill="1" applyBorder="1"/>
    <xf numFmtId="0" fontId="14" fillId="3" borderId="68" xfId="0" applyNumberFormat="1" applyFont="1" applyFill="1" applyBorder="1" applyAlignment="1">
      <alignment horizontal="center" vertical="top" wrapText="1"/>
    </xf>
    <xf numFmtId="0" fontId="14" fillId="6" borderId="72" xfId="0" applyNumberFormat="1" applyFont="1" applyFill="1" applyBorder="1" applyAlignment="1">
      <alignment vertical="top"/>
    </xf>
    <xf numFmtId="164" fontId="14" fillId="3" borderId="63" xfId="1" applyNumberFormat="1" applyFont="1" applyFill="1" applyBorder="1" applyAlignment="1">
      <alignment horizontal="center" vertical="top" wrapText="1"/>
    </xf>
    <xf numFmtId="164" fontId="14" fillId="6" borderId="50" xfId="1" applyNumberFormat="1" applyFont="1" applyFill="1" applyBorder="1" applyAlignment="1">
      <alignment vertical="top"/>
    </xf>
    <xf numFmtId="0" fontId="14" fillId="3" borderId="68" xfId="0" applyFont="1" applyFill="1" applyBorder="1" applyAlignment="1">
      <alignment horizontal="center" vertical="top" wrapText="1"/>
    </xf>
    <xf numFmtId="0" fontId="14" fillId="6" borderId="72" xfId="0" applyFont="1" applyFill="1" applyBorder="1" applyAlignment="1">
      <alignment vertical="top"/>
    </xf>
    <xf numFmtId="166" fontId="14" fillId="3" borderId="68" xfId="0" applyNumberFormat="1" applyFont="1" applyFill="1" applyBorder="1" applyAlignment="1">
      <alignment horizontal="center" vertical="top" wrapText="1"/>
    </xf>
    <xf numFmtId="166" fontId="14" fillId="6" borderId="72" xfId="0" applyNumberFormat="1" applyFont="1" applyFill="1" applyBorder="1" applyAlignment="1">
      <alignment vertical="top"/>
    </xf>
    <xf numFmtId="0" fontId="12" fillId="6" borderId="63" xfId="0" applyFont="1" applyFill="1" applyBorder="1" applyAlignment="1">
      <alignment vertical="top" wrapText="1"/>
    </xf>
    <xf numFmtId="0" fontId="12" fillId="6" borderId="50" xfId="0" applyFont="1" applyFill="1" applyBorder="1" applyAlignment="1">
      <alignment vertical="top"/>
    </xf>
    <xf numFmtId="164" fontId="14" fillId="6" borderId="63" xfId="1" applyNumberFormat="1" applyFont="1" applyFill="1" applyBorder="1" applyAlignment="1">
      <alignment horizontal="right" vertical="top" wrapText="1"/>
    </xf>
    <xf numFmtId="0" fontId="14" fillId="6" borderId="50" xfId="0" applyFont="1" applyFill="1" applyBorder="1" applyAlignment="1">
      <alignment vertical="top"/>
    </xf>
    <xf numFmtId="0" fontId="14" fillId="6" borderId="63" xfId="0" applyFont="1" applyFill="1" applyBorder="1" applyAlignment="1">
      <alignment horizontal="center" vertical="top" wrapText="1"/>
    </xf>
    <xf numFmtId="0" fontId="14" fillId="6" borderId="50" xfId="0" applyFont="1" applyFill="1" applyBorder="1" applyAlignment="1">
      <alignment horizontal="center" vertical="top"/>
    </xf>
    <xf numFmtId="0" fontId="12" fillId="6" borderId="50" xfId="0" applyNumberFormat="1" applyFont="1" applyFill="1" applyBorder="1" applyAlignment="1">
      <alignment horizontal="center" vertical="top"/>
    </xf>
    <xf numFmtId="0" fontId="11" fillId="3" borderId="75" xfId="0" applyFont="1" applyFill="1" applyBorder="1" applyAlignment="1">
      <alignment horizontal="center" vertical="top" wrapText="1"/>
    </xf>
    <xf numFmtId="0" fontId="11" fillId="6" borderId="77" xfId="0" applyFont="1" applyFill="1" applyBorder="1" applyAlignment="1">
      <alignment horizontal="center" vertical="top"/>
    </xf>
    <xf numFmtId="0" fontId="11" fillId="6" borderId="72" xfId="0" applyFont="1" applyFill="1" applyBorder="1" applyAlignment="1">
      <alignment horizontal="center" vertical="top"/>
    </xf>
    <xf numFmtId="0" fontId="0" fillId="3" borderId="76" xfId="0" applyFont="1" applyFill="1" applyBorder="1" applyAlignment="1">
      <alignment horizontal="center" wrapText="1"/>
    </xf>
    <xf numFmtId="0" fontId="0" fillId="6" borderId="45" xfId="0" applyFill="1" applyBorder="1"/>
    <xf numFmtId="0" fontId="0" fillId="6" borderId="41" xfId="0" applyFill="1" applyBorder="1"/>
    <xf numFmtId="0" fontId="11" fillId="0" borderId="59" xfId="0" applyFont="1" applyFill="1" applyBorder="1" applyAlignment="1">
      <alignment horizontal="center" vertical="top" wrapText="1"/>
    </xf>
    <xf numFmtId="0" fontId="12" fillId="0" borderId="59" xfId="0" applyFont="1" applyFill="1" applyBorder="1" applyAlignment="1">
      <alignment vertical="top" wrapText="1"/>
    </xf>
    <xf numFmtId="165" fontId="14" fillId="0" borderId="59" xfId="1" applyNumberFormat="1" applyFont="1" applyFill="1" applyBorder="1" applyAlignment="1">
      <alignment horizontal="right" vertical="top" wrapText="1"/>
    </xf>
    <xf numFmtId="0" fontId="14" fillId="6" borderId="50" xfId="0" applyNumberFormat="1" applyFont="1" applyFill="1" applyBorder="1" applyAlignment="1">
      <alignment horizontal="center" vertical="top"/>
    </xf>
    <xf numFmtId="166" fontId="14" fillId="6" borderId="50" xfId="0" applyNumberFormat="1" applyFont="1" applyFill="1" applyBorder="1" applyAlignment="1">
      <alignment horizontal="center" vertical="top"/>
    </xf>
    <xf numFmtId="0" fontId="11" fillId="6" borderId="59" xfId="1" applyNumberFormat="1" applyFont="1" applyFill="1" applyBorder="1" applyAlignment="1">
      <alignment horizontal="center" vertical="top" wrapText="1"/>
    </xf>
    <xf numFmtId="164" fontId="11" fillId="7" borderId="44" xfId="1" applyNumberFormat="1" applyFont="1" applyFill="1" applyBorder="1" applyAlignment="1">
      <alignment horizontal="center" vertical="top" wrapText="1"/>
    </xf>
    <xf numFmtId="0" fontId="11" fillId="7" borderId="44" xfId="1" applyNumberFormat="1" applyFont="1" applyFill="1" applyBorder="1" applyAlignment="1">
      <alignment horizontal="center" vertical="top" wrapText="1"/>
    </xf>
    <xf numFmtId="0" fontId="11" fillId="0" borderId="79" xfId="0" applyFont="1" applyFill="1" applyBorder="1" applyAlignment="1">
      <alignment horizontal="center" vertical="top" wrapText="1"/>
    </xf>
    <xf numFmtId="0" fontId="11" fillId="0" borderId="59" xfId="0" applyFont="1" applyFill="1" applyBorder="1" applyAlignment="1">
      <alignment vertical="top" wrapText="1"/>
    </xf>
    <xf numFmtId="0" fontId="11" fillId="0" borderId="79" xfId="0" applyFont="1" applyFill="1" applyBorder="1" applyAlignment="1">
      <alignment vertical="top" wrapText="1"/>
    </xf>
    <xf numFmtId="0" fontId="14" fillId="0" borderId="59" xfId="0" applyFont="1" applyFill="1" applyBorder="1" applyAlignment="1">
      <alignment horizontal="center" vertical="top" wrapText="1"/>
    </xf>
    <xf numFmtId="0" fontId="14" fillId="6" borderId="59" xfId="1" applyNumberFormat="1" applyFont="1" applyFill="1" applyBorder="1" applyAlignment="1">
      <alignment horizontal="center" vertical="top" wrapText="1"/>
    </xf>
    <xf numFmtId="0" fontId="14" fillId="6" borderId="25" xfId="0" applyNumberFormat="1" applyFont="1" applyFill="1" applyBorder="1" applyAlignment="1">
      <alignment horizontal="center" vertical="top"/>
    </xf>
    <xf numFmtId="166" fontId="14" fillId="6" borderId="59" xfId="1" applyNumberFormat="1" applyFont="1" applyFill="1" applyBorder="1" applyAlignment="1">
      <alignment horizontal="center" vertical="top" wrapText="1"/>
    </xf>
    <xf numFmtId="164" fontId="14" fillId="6" borderId="59" xfId="1" applyNumberFormat="1" applyFont="1" applyFill="1" applyBorder="1" applyAlignment="1">
      <alignment horizontal="center" vertical="top" wrapText="1"/>
    </xf>
    <xf numFmtId="0" fontId="11" fillId="6" borderId="64" xfId="0" applyFont="1" applyFill="1" applyBorder="1" applyAlignment="1">
      <alignment horizontal="center" vertical="top" wrapText="1"/>
    </xf>
    <xf numFmtId="0" fontId="11" fillId="6" borderId="40" xfId="0" applyFont="1" applyFill="1" applyBorder="1" applyAlignment="1">
      <alignment horizontal="center" vertical="top" wrapText="1"/>
    </xf>
    <xf numFmtId="0" fontId="11" fillId="6" borderId="47" xfId="0" applyFont="1" applyFill="1" applyBorder="1" applyAlignment="1">
      <alignment horizontal="center" vertical="top" wrapText="1"/>
    </xf>
    <xf numFmtId="0" fontId="11" fillId="6" borderId="64" xfId="0" applyFont="1" applyFill="1" applyBorder="1" applyAlignment="1">
      <alignment vertical="top" wrapText="1"/>
    </xf>
    <xf numFmtId="0" fontId="11" fillId="6" borderId="40" xfId="0" applyFont="1" applyFill="1" applyBorder="1" applyAlignment="1">
      <alignment vertical="top" wrapText="1"/>
    </xf>
    <xf numFmtId="0" fontId="11" fillId="6" borderId="47" xfId="0" applyFont="1" applyFill="1" applyBorder="1" applyAlignment="1">
      <alignment vertical="top" wrapText="1"/>
    </xf>
    <xf numFmtId="164" fontId="11" fillId="5" borderId="99" xfId="1" applyNumberFormat="1" applyFont="1" applyFill="1" applyBorder="1" applyAlignment="1">
      <alignment horizontal="center" vertical="top" wrapText="1"/>
    </xf>
    <xf numFmtId="164" fontId="11" fillId="5" borderId="39" xfId="1" applyNumberFormat="1" applyFont="1" applyFill="1" applyBorder="1" applyAlignment="1">
      <alignment horizontal="center" vertical="top" wrapText="1"/>
    </xf>
    <xf numFmtId="164" fontId="11" fillId="5" borderId="46" xfId="1" applyNumberFormat="1" applyFont="1" applyFill="1" applyBorder="1" applyAlignment="1">
      <alignment horizontal="center" vertical="top" wrapText="1"/>
    </xf>
    <xf numFmtId="0" fontId="11" fillId="5" borderId="100" xfId="0" applyNumberFormat="1" applyFont="1" applyFill="1" applyBorder="1" applyAlignment="1">
      <alignment horizontal="center" vertical="top" wrapText="1"/>
    </xf>
    <xf numFmtId="0" fontId="11" fillId="5" borderId="77" xfId="0" applyNumberFormat="1" applyFont="1" applyFill="1" applyBorder="1" applyAlignment="1">
      <alignment horizontal="center" vertical="top" wrapText="1"/>
    </xf>
    <xf numFmtId="0" fontId="11" fillId="5" borderId="82" xfId="0" applyNumberFormat="1" applyFont="1" applyFill="1" applyBorder="1" applyAlignment="1">
      <alignment horizontal="center" vertical="top" wrapText="1"/>
    </xf>
    <xf numFmtId="0" fontId="11" fillId="3" borderId="68" xfId="0" applyNumberFormat="1" applyFont="1" applyFill="1" applyBorder="1" applyAlignment="1">
      <alignment horizontal="center" vertical="top" wrapText="1"/>
    </xf>
    <xf numFmtId="0" fontId="11" fillId="6" borderId="82" xfId="0" applyNumberFormat="1" applyFont="1" applyFill="1" applyBorder="1" applyAlignment="1">
      <alignment vertical="top"/>
    </xf>
    <xf numFmtId="0" fontId="14" fillId="6" borderId="82" xfId="0" applyFont="1" applyFill="1" applyBorder="1" applyAlignment="1">
      <alignment vertical="top"/>
    </xf>
    <xf numFmtId="0" fontId="0" fillId="3" borderId="40" xfId="0" applyFont="1" applyFill="1" applyBorder="1" applyAlignment="1">
      <alignment horizontal="center" wrapText="1"/>
    </xf>
    <xf numFmtId="0" fontId="0" fillId="3" borderId="50" xfId="0" applyFont="1" applyFill="1" applyBorder="1" applyAlignment="1">
      <alignment horizontal="center" wrapText="1"/>
    </xf>
    <xf numFmtId="166" fontId="14" fillId="6" borderId="82" xfId="0" applyNumberFormat="1" applyFont="1" applyFill="1" applyBorder="1" applyAlignment="1">
      <alignment vertical="top"/>
    </xf>
    <xf numFmtId="0" fontId="14" fillId="6" borderId="82" xfId="0" applyNumberFormat="1" applyFont="1" applyFill="1" applyBorder="1" applyAlignment="1">
      <alignment vertical="top"/>
    </xf>
    <xf numFmtId="0" fontId="11" fillId="3" borderId="63" xfId="0" applyFont="1" applyFill="1" applyBorder="1" applyAlignment="1">
      <alignment vertical="top" wrapText="1"/>
    </xf>
    <xf numFmtId="164" fontId="11" fillId="5" borderId="62" xfId="1" applyNumberFormat="1" applyFont="1" applyFill="1" applyBorder="1" applyAlignment="1">
      <alignment horizontal="center" vertical="top" wrapText="1"/>
    </xf>
    <xf numFmtId="0" fontId="11" fillId="5" borderId="68" xfId="0" applyNumberFormat="1" applyFont="1" applyFill="1" applyBorder="1" applyAlignment="1">
      <alignment horizontal="center" vertical="top" wrapText="1"/>
    </xf>
    <xf numFmtId="164" fontId="11" fillId="5" borderId="70" xfId="1" applyNumberFormat="1" applyFont="1" applyFill="1" applyBorder="1" applyAlignment="1">
      <alignment horizontal="center" vertical="top" wrapText="1"/>
    </xf>
    <xf numFmtId="0" fontId="11" fillId="5" borderId="72" xfId="0" applyNumberFormat="1" applyFont="1" applyFill="1" applyBorder="1" applyAlignment="1">
      <alignment horizontal="center" vertical="top" wrapText="1"/>
    </xf>
    <xf numFmtId="164" fontId="14" fillId="3" borderId="40" xfId="1" applyNumberFormat="1" applyFont="1" applyFill="1" applyBorder="1" applyAlignment="1">
      <alignment horizontal="right" vertical="top" wrapText="1"/>
    </xf>
    <xf numFmtId="164" fontId="14" fillId="3" borderId="50" xfId="1" applyNumberFormat="1" applyFont="1" applyFill="1" applyBorder="1" applyAlignment="1">
      <alignment horizontal="right" vertical="top" wrapText="1"/>
    </xf>
    <xf numFmtId="0" fontId="14" fillId="3" borderId="40" xfId="0" applyNumberFormat="1" applyFont="1" applyFill="1" applyBorder="1" applyAlignment="1">
      <alignment horizontal="center" vertical="top" wrapText="1"/>
    </xf>
    <xf numFmtId="0" fontId="14" fillId="3" borderId="50" xfId="0" applyNumberFormat="1" applyFont="1" applyFill="1" applyBorder="1" applyAlignment="1">
      <alignment horizontal="center" vertical="top" wrapText="1"/>
    </xf>
    <xf numFmtId="0" fontId="11" fillId="3" borderId="34" xfId="0" applyNumberFormat="1" applyFont="1" applyFill="1" applyBorder="1" applyAlignment="1">
      <alignment horizontal="center" vertical="top" wrapText="1"/>
    </xf>
    <xf numFmtId="0" fontId="11" fillId="3" borderId="40" xfId="0" applyNumberFormat="1" applyFont="1" applyFill="1" applyBorder="1" applyAlignment="1">
      <alignment horizontal="center" vertical="top" wrapText="1"/>
    </xf>
    <xf numFmtId="0" fontId="11" fillId="3" borderId="50" xfId="0" applyNumberFormat="1" applyFont="1" applyFill="1" applyBorder="1" applyAlignment="1">
      <alignment horizontal="center" vertical="top" wrapText="1"/>
    </xf>
    <xf numFmtId="164" fontId="11" fillId="5" borderId="33" xfId="1" applyNumberFormat="1" applyFont="1" applyFill="1" applyBorder="1" applyAlignment="1">
      <alignment horizontal="center" vertical="top" wrapText="1"/>
    </xf>
    <xf numFmtId="0" fontId="11" fillId="5" borderId="75" xfId="0" applyNumberFormat="1" applyFont="1" applyFill="1" applyBorder="1" applyAlignment="1">
      <alignment horizontal="center" vertical="top" wrapText="1"/>
    </xf>
    <xf numFmtId="0" fontId="12" fillId="3" borderId="40" xfId="0" applyFont="1" applyFill="1" applyBorder="1" applyAlignment="1">
      <alignment vertical="top" wrapText="1"/>
    </xf>
    <xf numFmtId="0" fontId="12" fillId="3" borderId="50" xfId="0" applyFont="1" applyFill="1" applyBorder="1" applyAlignment="1">
      <alignment vertical="top" wrapText="1"/>
    </xf>
    <xf numFmtId="0" fontId="14" fillId="3" borderId="40" xfId="0" applyFont="1" applyFill="1" applyBorder="1" applyAlignment="1">
      <alignment horizontal="center" vertical="top" wrapText="1"/>
    </xf>
    <xf numFmtId="0" fontId="14" fillId="3" borderId="50" xfId="0" applyFont="1" applyFill="1" applyBorder="1" applyAlignment="1">
      <alignment horizontal="center" vertical="top" wrapText="1"/>
    </xf>
    <xf numFmtId="166" fontId="14" fillId="3" borderId="40" xfId="0" applyNumberFormat="1" applyFont="1" applyFill="1" applyBorder="1" applyAlignment="1">
      <alignment horizontal="center" vertical="top" wrapText="1"/>
    </xf>
    <xf numFmtId="166" fontId="14" fillId="3" borderId="50" xfId="0" applyNumberFormat="1" applyFont="1" applyFill="1" applyBorder="1" applyAlignment="1">
      <alignment horizontal="center" vertical="top" wrapText="1"/>
    </xf>
    <xf numFmtId="164" fontId="14" fillId="3" borderId="40" xfId="1" applyNumberFormat="1" applyFont="1" applyFill="1" applyBorder="1" applyAlignment="1">
      <alignment horizontal="center" vertical="top" wrapText="1"/>
    </xf>
    <xf numFmtId="0" fontId="0" fillId="0" borderId="9" xfId="0" applyBorder="1" applyAlignment="1">
      <alignment horizontal="left" wrapText="1"/>
    </xf>
    <xf numFmtId="0" fontId="0" fillId="0" borderId="10" xfId="0" applyBorder="1" applyAlignment="1">
      <alignment horizontal="left" wrapText="1"/>
    </xf>
    <xf numFmtId="0" fontId="0" fillId="0" borderId="89" xfId="0" applyBorder="1" applyAlignment="1">
      <alignment horizontal="left" wrapText="1"/>
    </xf>
    <xf numFmtId="0" fontId="0" fillId="0" borderId="90" xfId="0" applyBorder="1" applyAlignment="1">
      <alignment horizontal="left" wrapText="1"/>
    </xf>
    <xf numFmtId="0" fontId="0" fillId="0" borderId="7" xfId="0" applyBorder="1" applyAlignment="1">
      <alignment horizontal="left" wrapText="1"/>
    </xf>
    <xf numFmtId="0" fontId="0" fillId="0" borderId="0" xfId="0" applyBorder="1" applyAlignment="1">
      <alignment horizontal="left" wrapText="1"/>
    </xf>
    <xf numFmtId="0" fontId="0" fillId="7" borderId="63" xfId="0" applyFill="1" applyBorder="1" applyAlignment="1">
      <alignment wrapText="1"/>
    </xf>
    <xf numFmtId="0" fontId="0" fillId="7" borderId="40" xfId="0" applyFill="1" applyBorder="1" applyAlignment="1">
      <alignment wrapText="1"/>
    </xf>
    <xf numFmtId="0" fontId="0" fillId="7" borderId="47" xfId="0" applyFill="1" applyBorder="1" applyAlignment="1">
      <alignment wrapText="1"/>
    </xf>
    <xf numFmtId="0" fontId="0" fillId="6" borderId="63" xfId="0" applyFill="1" applyBorder="1" applyAlignment="1">
      <alignment horizontal="center" wrapText="1"/>
    </xf>
    <xf numFmtId="0" fontId="0" fillId="6" borderId="40" xfId="0" applyFill="1" applyBorder="1" applyAlignment="1">
      <alignment horizontal="center" wrapText="1"/>
    </xf>
    <xf numFmtId="0" fontId="0" fillId="6" borderId="47" xfId="0" applyFill="1" applyBorder="1" applyAlignment="1">
      <alignment horizontal="center" wrapText="1"/>
    </xf>
    <xf numFmtId="0" fontId="0" fillId="6" borderId="63" xfId="0" applyFill="1" applyBorder="1" applyAlignment="1">
      <alignment horizontal="right" wrapText="1"/>
    </xf>
    <xf numFmtId="0" fontId="0" fillId="6" borderId="40" xfId="0" applyFill="1" applyBorder="1" applyAlignment="1">
      <alignment horizontal="right" wrapText="1"/>
    </xf>
    <xf numFmtId="0" fontId="0" fillId="6" borderId="47" xfId="0" applyFill="1" applyBorder="1" applyAlignment="1">
      <alignment horizontal="right" wrapText="1"/>
    </xf>
    <xf numFmtId="0" fontId="0" fillId="6" borderId="63" xfId="0" applyFill="1" applyBorder="1" applyAlignment="1">
      <alignment wrapText="1"/>
    </xf>
    <xf numFmtId="0" fontId="0" fillId="6" borderId="40" xfId="0" applyFill="1" applyBorder="1" applyAlignment="1">
      <alignment wrapText="1"/>
    </xf>
    <xf numFmtId="0" fontId="0" fillId="6" borderId="47" xfId="0" applyFill="1" applyBorder="1" applyAlignment="1">
      <alignment wrapText="1"/>
    </xf>
    <xf numFmtId="164" fontId="0" fillId="6" borderId="63" xfId="1" applyNumberFormat="1" applyFont="1" applyFill="1" applyBorder="1" applyAlignment="1">
      <alignment horizontal="right" wrapText="1"/>
    </xf>
    <xf numFmtId="164" fontId="0" fillId="6" borderId="40" xfId="1" applyNumberFormat="1" applyFont="1" applyFill="1" applyBorder="1" applyAlignment="1">
      <alignment horizontal="right" wrapText="1"/>
    </xf>
    <xf numFmtId="164" fontId="0" fillId="6" borderId="47" xfId="1" applyNumberFormat="1" applyFont="1" applyFill="1" applyBorder="1" applyAlignment="1">
      <alignment horizontal="right" wrapText="1"/>
    </xf>
    <xf numFmtId="0" fontId="0" fillId="6" borderId="155" xfId="0" applyFill="1" applyBorder="1" applyAlignment="1">
      <alignment horizontal="center" wrapText="1"/>
    </xf>
    <xf numFmtId="164" fontId="0" fillId="7" borderId="63" xfId="1" applyNumberFormat="1" applyFont="1" applyFill="1" applyBorder="1" applyAlignment="1">
      <alignment horizontal="right" wrapText="1"/>
    </xf>
    <xf numFmtId="164" fontId="0" fillId="7" borderId="40" xfId="1" applyNumberFormat="1" applyFont="1" applyFill="1" applyBorder="1" applyAlignment="1">
      <alignment horizontal="right" wrapText="1"/>
    </xf>
    <xf numFmtId="164" fontId="0" fillId="7" borderId="47" xfId="1" applyNumberFormat="1" applyFont="1" applyFill="1" applyBorder="1" applyAlignment="1">
      <alignment horizontal="right" wrapText="1"/>
    </xf>
    <xf numFmtId="164" fontId="0" fillId="6" borderId="63" xfId="1" applyNumberFormat="1" applyFont="1" applyFill="1" applyBorder="1" applyAlignment="1">
      <alignment horizontal="center" wrapText="1"/>
    </xf>
    <xf numFmtId="164" fontId="0" fillId="6" borderId="40" xfId="1" applyNumberFormat="1" applyFont="1" applyFill="1" applyBorder="1" applyAlignment="1">
      <alignment horizontal="center" wrapText="1"/>
    </xf>
    <xf numFmtId="164" fontId="0" fillId="6" borderId="47" xfId="1" applyNumberFormat="1" applyFont="1" applyFill="1" applyBorder="1" applyAlignment="1">
      <alignment horizontal="center" wrapText="1"/>
    </xf>
    <xf numFmtId="0" fontId="0" fillId="6" borderId="63" xfId="1" applyNumberFormat="1" applyFont="1" applyFill="1" applyBorder="1" applyAlignment="1">
      <alignment horizontal="center" wrapText="1"/>
    </xf>
    <xf numFmtId="0" fontId="0" fillId="6" borderId="40" xfId="1" applyNumberFormat="1" applyFont="1" applyFill="1" applyBorder="1" applyAlignment="1">
      <alignment horizontal="center" wrapText="1"/>
    </xf>
    <xf numFmtId="0" fontId="0" fillId="6" borderId="47" xfId="1" applyNumberFormat="1" applyFont="1" applyFill="1" applyBorder="1" applyAlignment="1">
      <alignment horizontal="center" wrapText="1"/>
    </xf>
    <xf numFmtId="164" fontId="0" fillId="7" borderId="121" xfId="1" applyNumberFormat="1" applyFont="1" applyFill="1" applyBorder="1" applyAlignment="1">
      <alignment horizontal="center" wrapText="1"/>
    </xf>
    <xf numFmtId="164" fontId="0" fillId="7" borderId="94" xfId="1" applyNumberFormat="1" applyFont="1" applyFill="1" applyBorder="1" applyAlignment="1">
      <alignment horizontal="center" wrapText="1"/>
    </xf>
    <xf numFmtId="164" fontId="0" fillId="7" borderId="126" xfId="1" applyNumberFormat="1" applyFont="1" applyFill="1" applyBorder="1" applyAlignment="1">
      <alignment horizontal="center" wrapText="1"/>
    </xf>
    <xf numFmtId="164" fontId="0" fillId="7" borderId="128" xfId="1" applyNumberFormat="1" applyFont="1" applyFill="1" applyBorder="1" applyAlignment="1">
      <alignment horizontal="center" wrapText="1"/>
    </xf>
    <xf numFmtId="164" fontId="0" fillId="7" borderId="132" xfId="1" applyNumberFormat="1" applyFont="1" applyFill="1" applyBorder="1" applyAlignment="1">
      <alignment horizontal="center" wrapText="1"/>
    </xf>
    <xf numFmtId="0" fontId="0" fillId="7" borderId="132" xfId="0" applyNumberFormat="1" applyFill="1" applyBorder="1" applyAlignment="1">
      <alignment horizontal="center" wrapText="1"/>
    </xf>
    <xf numFmtId="164" fontId="0" fillId="7" borderId="74" xfId="1" applyNumberFormat="1" applyFont="1" applyFill="1" applyBorder="1" applyAlignment="1">
      <alignment horizontal="center" wrapText="1"/>
    </xf>
    <xf numFmtId="164" fontId="0" fillId="7" borderId="136" xfId="1" applyNumberFormat="1" applyFont="1" applyFill="1" applyBorder="1" applyAlignment="1">
      <alignment horizontal="center" wrapText="1"/>
    </xf>
    <xf numFmtId="164" fontId="0" fillId="7" borderId="126" xfId="1" applyNumberFormat="1" applyFont="1" applyFill="1" applyBorder="1" applyAlignment="1">
      <alignment horizontal="center"/>
    </xf>
    <xf numFmtId="164" fontId="0" fillId="7" borderId="94" xfId="1" applyNumberFormat="1" applyFont="1" applyFill="1" applyBorder="1" applyAlignment="1">
      <alignment horizontal="center"/>
    </xf>
    <xf numFmtId="164" fontId="0" fillId="7" borderId="140" xfId="1" applyNumberFormat="1" applyFont="1" applyFill="1" applyBorder="1"/>
    <xf numFmtId="164" fontId="0" fillId="7" borderId="105" xfId="1" applyNumberFormat="1" applyFont="1" applyFill="1" applyBorder="1" applyAlignment="1">
      <alignment horizontal="center"/>
    </xf>
    <xf numFmtId="164" fontId="0" fillId="7" borderId="110" xfId="1" applyNumberFormat="1" applyFont="1" applyFill="1" applyBorder="1" applyAlignment="1">
      <alignment horizontal="center"/>
    </xf>
    <xf numFmtId="164" fontId="0" fillId="7" borderId="142" xfId="1" applyNumberFormat="1" applyFont="1" applyFill="1" applyBorder="1" applyAlignment="1">
      <alignment horizontal="center" wrapText="1"/>
    </xf>
    <xf numFmtId="164" fontId="0" fillId="7" borderId="143" xfId="1" applyNumberFormat="1" applyFont="1" applyFill="1" applyBorder="1" applyAlignment="1">
      <alignment horizontal="center" wrapText="1"/>
    </xf>
    <xf numFmtId="164" fontId="0" fillId="7" borderId="105" xfId="1" applyNumberFormat="1" applyFont="1" applyFill="1" applyBorder="1" applyAlignment="1">
      <alignment horizontal="center"/>
    </xf>
    <xf numFmtId="164" fontId="2" fillId="6" borderId="1" xfId="1" applyNumberFormat="1" applyFont="1" applyFill="1" applyBorder="1" applyAlignment="1"/>
    <xf numFmtId="164" fontId="10" fillId="3" borderId="0" xfId="0" applyNumberFormat="1" applyFont="1" applyFill="1" applyBorder="1" applyAlignment="1">
      <alignment horizontal="center" vertical="center" wrapText="1"/>
    </xf>
    <xf numFmtId="164" fontId="0" fillId="5" borderId="136" xfId="1" applyNumberFormat="1" applyFont="1" applyFill="1" applyBorder="1" applyAlignment="1">
      <alignment horizontal="center" wrapText="1"/>
    </xf>
    <xf numFmtId="164" fontId="0" fillId="7" borderId="136" xfId="1" applyNumberFormat="1" applyFont="1" applyFill="1" applyBorder="1" applyAlignment="1">
      <alignment horizontal="center"/>
    </xf>
    <xf numFmtId="164" fontId="0" fillId="5" borderId="136" xfId="1" applyNumberFormat="1" applyFont="1" applyFill="1" applyBorder="1" applyAlignment="1">
      <alignment horizontal="center" wrapText="1"/>
    </xf>
    <xf numFmtId="164" fontId="2" fillId="6" borderId="1" xfId="1" applyNumberFormat="1" applyFont="1" applyFill="1" applyBorder="1"/>
    <xf numFmtId="164" fontId="0" fillId="6" borderId="0" xfId="1" applyNumberFormat="1" applyFont="1" applyFill="1" applyAlignment="1">
      <alignment horizontal="center"/>
    </xf>
    <xf numFmtId="164" fontId="0" fillId="7" borderId="136" xfId="1" applyNumberFormat="1" applyFont="1" applyFill="1" applyBorder="1"/>
    <xf numFmtId="164" fontId="0" fillId="6" borderId="0" xfId="0" applyNumberFormat="1" applyFill="1" applyAlignment="1">
      <alignment horizontal="center"/>
    </xf>
    <xf numFmtId="0" fontId="0" fillId="7" borderId="128" xfId="0" applyNumberFormat="1" applyFill="1" applyBorder="1" applyAlignment="1">
      <alignment horizontal="center" wrapText="1"/>
    </xf>
    <xf numFmtId="165" fontId="0" fillId="7" borderId="142" xfId="0" applyNumberFormat="1" applyFill="1" applyBorder="1" applyAlignment="1">
      <alignment horizontal="center" wrapText="1"/>
    </xf>
    <xf numFmtId="0" fontId="0" fillId="7" borderId="143" xfId="0" applyNumberFormat="1" applyFill="1" applyBorder="1" applyAlignment="1">
      <alignment horizontal="center" wrapText="1"/>
    </xf>
    <xf numFmtId="164" fontId="38" fillId="7" borderId="128" xfId="1" applyNumberFormat="1" applyFont="1" applyFill="1" applyBorder="1" applyAlignment="1">
      <alignment horizontal="center" wrapText="1"/>
    </xf>
    <xf numFmtId="165" fontId="30" fillId="6" borderId="0" xfId="0" applyNumberFormat="1" applyFont="1" applyFill="1" applyAlignment="1">
      <alignment horizontal="center"/>
    </xf>
    <xf numFmtId="164" fontId="7" fillId="0" borderId="0" xfId="1" applyNumberFormat="1" applyFont="1" applyAlignment="1">
      <alignment horizontal="center" vertical="center"/>
    </xf>
    <xf numFmtId="0" fontId="3" fillId="0" borderId="0" xfId="0" applyFont="1" applyAlignment="1">
      <alignment horizontal="center" vertical="center"/>
    </xf>
    <xf numFmtId="164" fontId="1" fillId="7" borderId="136" xfId="1" applyNumberFormat="1" applyFont="1" applyFill="1" applyBorder="1" applyAlignment="1">
      <alignment vertical="top" wrapText="1"/>
    </xf>
    <xf numFmtId="164" fontId="0" fillId="7" borderId="63" xfId="1" applyNumberFormat="1" applyFont="1" applyFill="1" applyBorder="1" applyAlignment="1">
      <alignment wrapText="1"/>
    </xf>
    <xf numFmtId="164" fontId="0" fillId="7" borderId="40" xfId="1" applyNumberFormat="1" applyFont="1" applyFill="1" applyBorder="1" applyAlignment="1">
      <alignment wrapText="1"/>
    </xf>
    <xf numFmtId="164" fontId="0" fillId="7" borderId="47" xfId="1" applyNumberFormat="1" applyFont="1" applyFill="1" applyBorder="1" applyAlignment="1">
      <alignment wrapText="1"/>
    </xf>
    <xf numFmtId="0" fontId="23" fillId="0" borderId="115" xfId="0" applyFont="1" applyFill="1" applyBorder="1" applyAlignment="1">
      <alignment horizontal="left" wrapText="1"/>
    </xf>
    <xf numFmtId="0" fontId="15" fillId="7" borderId="119" xfId="0" applyFont="1" applyFill="1" applyBorder="1" applyAlignment="1">
      <alignment horizontal="center" wrapText="1"/>
    </xf>
    <xf numFmtId="0" fontId="0" fillId="7" borderId="93" xfId="0" applyFill="1" applyBorder="1" applyAlignment="1">
      <alignment horizontal="center"/>
    </xf>
    <xf numFmtId="0" fontId="0" fillId="7" borderId="124" xfId="0" applyFill="1" applyBorder="1" applyAlignment="1">
      <alignment horizontal="center"/>
    </xf>
    <xf numFmtId="0" fontId="15" fillId="7" borderId="127" xfId="0" applyFont="1" applyFill="1" applyBorder="1" applyAlignment="1">
      <alignment horizontal="center" wrapText="1"/>
    </xf>
    <xf numFmtId="0" fontId="0" fillId="7" borderId="130" xfId="0" applyFill="1" applyBorder="1" applyAlignment="1">
      <alignment horizontal="center" wrapText="1"/>
    </xf>
    <xf numFmtId="0" fontId="15" fillId="7" borderId="135" xfId="0" applyFont="1" applyFill="1" applyBorder="1" applyAlignment="1">
      <alignment horizontal="center" wrapText="1"/>
    </xf>
    <xf numFmtId="0" fontId="0" fillId="7" borderId="130" xfId="0" applyFont="1" applyFill="1" applyBorder="1" applyAlignment="1">
      <alignment horizontal="center" wrapText="1"/>
    </xf>
    <xf numFmtId="0" fontId="0" fillId="7" borderId="124" xfId="0" applyFont="1" applyFill="1" applyBorder="1" applyAlignment="1">
      <alignment horizontal="center" wrapText="1"/>
    </xf>
    <xf numFmtId="0" fontId="0" fillId="7" borderId="124" xfId="0" applyFill="1" applyBorder="1" applyAlignment="1">
      <alignment horizontal="center" wrapText="1"/>
    </xf>
    <xf numFmtId="0" fontId="0" fillId="7" borderId="124" xfId="0" applyFont="1" applyFill="1" applyBorder="1" applyAlignment="1">
      <alignment horizontal="center"/>
    </xf>
    <xf numFmtId="0" fontId="15" fillId="7" borderId="130" xfId="0" applyFont="1" applyFill="1" applyBorder="1" applyAlignment="1">
      <alignment horizontal="center" wrapText="1"/>
    </xf>
    <xf numFmtId="0" fontId="0" fillId="7" borderId="137" xfId="0" applyFill="1" applyBorder="1" applyAlignment="1">
      <alignment horizontal="center" wrapText="1"/>
    </xf>
    <xf numFmtId="0" fontId="0" fillId="7" borderId="32" xfId="0" applyFont="1" applyFill="1" applyBorder="1" applyAlignment="1">
      <alignment horizontal="center"/>
    </xf>
    <xf numFmtId="0" fontId="0" fillId="7" borderId="93" xfId="0" applyFont="1" applyFill="1" applyBorder="1" applyAlignment="1">
      <alignment horizontal="center" wrapText="1"/>
    </xf>
    <xf numFmtId="0" fontId="0" fillId="7" borderId="109" xfId="0" applyFont="1" applyFill="1" applyBorder="1" applyAlignment="1">
      <alignment horizontal="center"/>
    </xf>
    <xf numFmtId="0" fontId="0" fillId="7" borderId="109" xfId="0" applyFill="1" applyBorder="1" applyAlignment="1">
      <alignment horizontal="center"/>
    </xf>
    <xf numFmtId="0" fontId="0" fillId="7" borderId="135" xfId="0" applyFill="1" applyBorder="1" applyAlignment="1">
      <alignment horizontal="center" wrapText="1"/>
    </xf>
    <xf numFmtId="0" fontId="0" fillId="7" borderId="145" xfId="0" applyFill="1" applyBorder="1" applyAlignment="1">
      <alignment horizontal="center" wrapText="1"/>
    </xf>
    <xf numFmtId="0" fontId="15" fillId="7" borderId="145" xfId="0" applyFont="1" applyFill="1" applyBorder="1" applyAlignment="1">
      <alignment horizontal="center" wrapText="1"/>
    </xf>
    <xf numFmtId="0" fontId="0" fillId="7" borderId="109" xfId="0" applyFill="1" applyBorder="1" applyAlignment="1">
      <alignment horizontal="center" wrapText="1"/>
    </xf>
    <xf numFmtId="0" fontId="0" fillId="7" borderId="32" xfId="0" applyFill="1" applyBorder="1" applyAlignment="1">
      <alignment horizontal="center"/>
    </xf>
    <xf numFmtId="0" fontId="0" fillId="7" borderId="136" xfId="0" applyFill="1" applyBorder="1" applyAlignment="1">
      <alignment horizontal="center"/>
    </xf>
    <xf numFmtId="0" fontId="15" fillId="7" borderId="136" xfId="0" applyFont="1" applyFill="1" applyBorder="1" applyAlignment="1">
      <alignment horizontal="center" wrapText="1"/>
    </xf>
    <xf numFmtId="0" fontId="15" fillId="7" borderId="136" xfId="0" applyFont="1" applyFill="1" applyBorder="1" applyAlignment="1">
      <alignment horizontal="center" wrapText="1"/>
    </xf>
    <xf numFmtId="0" fontId="10" fillId="5" borderId="11" xfId="0" applyFont="1" applyFill="1" applyBorder="1" applyAlignment="1">
      <alignment horizontal="center" vertical="center" wrapText="1"/>
    </xf>
    <xf numFmtId="0" fontId="0" fillId="7" borderId="137" xfId="0" applyFont="1" applyFill="1" applyBorder="1" applyAlignment="1">
      <alignment horizontal="center" wrapText="1"/>
    </xf>
    <xf numFmtId="0" fontId="0" fillId="7" borderId="145" xfId="0" applyFont="1" applyFill="1" applyBorder="1" applyAlignment="1">
      <alignment horizontal="center" wrapText="1"/>
    </xf>
    <xf numFmtId="0" fontId="0" fillId="7" borderId="109" xfId="0" applyFont="1" applyFill="1" applyBorder="1" applyAlignment="1">
      <alignment horizontal="center" wrapText="1"/>
    </xf>
    <xf numFmtId="0" fontId="0" fillId="5" borderId="136" xfId="0" applyFont="1" applyFill="1" applyBorder="1" applyAlignment="1">
      <alignment horizontal="center" wrapText="1"/>
    </xf>
    <xf numFmtId="0" fontId="0" fillId="5" borderId="136" xfId="0" applyFont="1" applyFill="1" applyBorder="1" applyAlignment="1">
      <alignment horizontal="center" wrapText="1"/>
    </xf>
    <xf numFmtId="0" fontId="15" fillId="7" borderId="136" xfId="0" applyFont="1" applyFill="1" applyBorder="1" applyAlignment="1">
      <alignment wrapText="1"/>
    </xf>
    <xf numFmtId="0" fontId="15" fillId="7" borderId="136" xfId="0" applyFont="1" applyFill="1" applyBorder="1" applyAlignment="1">
      <alignment wrapText="1"/>
    </xf>
    <xf numFmtId="0" fontId="0" fillId="7" borderId="24" xfId="0" applyFill="1" applyBorder="1" applyAlignment="1">
      <alignment horizontal="center" wrapText="1"/>
    </xf>
    <xf numFmtId="0" fontId="0" fillId="7" borderId="32" xfId="0" applyFill="1" applyBorder="1"/>
    <xf numFmtId="0" fontId="0" fillId="5" borderId="34" xfId="0" applyFill="1" applyBorder="1" applyAlignment="1">
      <alignment horizontal="center" wrapText="1"/>
    </xf>
    <xf numFmtId="0" fontId="0" fillId="7" borderId="40" xfId="0" applyFill="1" applyBorder="1"/>
    <xf numFmtId="0" fontId="0" fillId="7" borderId="47" xfId="0" applyFill="1" applyBorder="1"/>
    <xf numFmtId="0" fontId="0" fillId="5" borderId="52" xfId="0" applyFill="1" applyBorder="1" applyAlignment="1">
      <alignment horizontal="center" wrapText="1"/>
    </xf>
    <xf numFmtId="0" fontId="0" fillId="7" borderId="56" xfId="0" applyFill="1" applyBorder="1" applyAlignment="1">
      <alignment horizontal="center" wrapText="1"/>
    </xf>
    <xf numFmtId="0" fontId="0" fillId="7" borderId="15" xfId="0" applyFill="1" applyBorder="1" applyAlignment="1">
      <alignment horizontal="center" wrapText="1"/>
    </xf>
    <xf numFmtId="0" fontId="0" fillId="7" borderId="25" xfId="0" applyFill="1" applyBorder="1"/>
    <xf numFmtId="0" fontId="0" fillId="5" borderId="63" xfId="0" applyFill="1" applyBorder="1" applyAlignment="1">
      <alignment horizontal="center" wrapText="1"/>
    </xf>
    <xf numFmtId="0" fontId="0" fillId="5" borderId="41" xfId="0" applyFill="1" applyBorder="1" applyAlignment="1">
      <alignment horizontal="center" wrapText="1"/>
    </xf>
    <xf numFmtId="0" fontId="15" fillId="7" borderId="63" xfId="0" applyFont="1" applyFill="1" applyBorder="1" applyAlignment="1">
      <alignment horizontal="center" wrapText="1"/>
    </xf>
    <xf numFmtId="0" fontId="0" fillId="7" borderId="50" xfId="0" applyFill="1" applyBorder="1"/>
    <xf numFmtId="0" fontId="11" fillId="7" borderId="15" xfId="0" applyFont="1" applyFill="1" applyBorder="1" applyAlignment="1">
      <alignment horizontal="center" vertical="top" wrapText="1"/>
    </xf>
    <xf numFmtId="0" fontId="11" fillId="7" borderId="25" xfId="0" applyFont="1" applyFill="1" applyBorder="1" applyAlignment="1">
      <alignment horizontal="center" vertical="top"/>
    </xf>
    <xf numFmtId="0" fontId="11" fillId="5" borderId="33" xfId="0" applyFont="1" applyFill="1" applyBorder="1" applyAlignment="1">
      <alignment horizontal="center" vertical="top" wrapText="1"/>
    </xf>
    <xf numFmtId="0" fontId="11" fillId="7" borderId="39" xfId="0" applyFont="1" applyFill="1" applyBorder="1" applyAlignment="1">
      <alignment horizontal="center" vertical="top"/>
    </xf>
    <xf numFmtId="0" fontId="11" fillId="7" borderId="46" xfId="0" applyFont="1" applyFill="1" applyBorder="1" applyAlignment="1">
      <alignment horizontal="center" vertical="top"/>
    </xf>
    <xf numFmtId="0" fontId="11" fillId="5" borderId="51" xfId="0" applyFont="1" applyFill="1" applyBorder="1" applyAlignment="1">
      <alignment horizontal="center" vertical="top" wrapText="1"/>
    </xf>
    <xf numFmtId="0" fontId="11" fillId="7" borderId="25" xfId="0" applyFont="1" applyFill="1" applyBorder="1" applyAlignment="1">
      <alignment horizontal="center" vertical="top" wrapText="1"/>
    </xf>
    <xf numFmtId="0" fontId="11" fillId="5" borderId="62" xfId="0" applyFont="1" applyFill="1" applyBorder="1" applyAlignment="1">
      <alignment horizontal="center" vertical="top" wrapText="1"/>
    </xf>
    <xf numFmtId="0" fontId="11" fillId="5" borderId="46" xfId="0" applyFont="1" applyFill="1" applyBorder="1" applyAlignment="1">
      <alignment horizontal="center" vertical="top" wrapText="1"/>
    </xf>
    <xf numFmtId="0" fontId="11" fillId="7" borderId="62" xfId="0" applyFont="1" applyFill="1" applyBorder="1" applyAlignment="1">
      <alignment vertical="top" wrapText="1"/>
    </xf>
    <xf numFmtId="0" fontId="11" fillId="7" borderId="70" xfId="0" applyFont="1" applyFill="1" applyBorder="1" applyAlignment="1">
      <alignment vertical="top"/>
    </xf>
    <xf numFmtId="0" fontId="11" fillId="7" borderId="70" xfId="0" applyFont="1" applyFill="1" applyBorder="1" applyAlignment="1">
      <alignment horizontal="center" vertical="top"/>
    </xf>
    <xf numFmtId="0" fontId="11" fillId="7" borderId="59" xfId="0" applyFont="1" applyFill="1" applyBorder="1" applyAlignment="1">
      <alignment horizontal="center" vertical="top" wrapText="1"/>
    </xf>
    <xf numFmtId="0" fontId="11" fillId="7" borderId="80" xfId="0" applyFont="1" applyFill="1" applyBorder="1" applyAlignment="1">
      <alignment horizontal="center" vertical="top" wrapText="1"/>
    </xf>
    <xf numFmtId="0" fontId="11" fillId="7" borderId="62" xfId="0" applyFont="1" applyFill="1" applyBorder="1" applyAlignment="1">
      <alignment horizontal="center" vertical="top" wrapText="1"/>
    </xf>
    <xf numFmtId="0" fontId="11" fillId="7" borderId="46" xfId="0" applyFont="1" applyFill="1" applyBorder="1" applyAlignment="1">
      <alignment vertical="top"/>
    </xf>
    <xf numFmtId="0" fontId="11" fillId="5" borderId="39" xfId="0" applyFont="1" applyFill="1" applyBorder="1" applyAlignment="1">
      <alignment horizontal="center" vertical="top" wrapText="1"/>
    </xf>
    <xf numFmtId="0" fontId="11" fillId="5" borderId="70" xfId="0" applyFont="1" applyFill="1" applyBorder="1" applyAlignment="1">
      <alignment horizontal="center" vertical="top" wrapText="1"/>
    </xf>
    <xf numFmtId="0" fontId="0" fillId="7" borderId="153" xfId="0" applyFill="1" applyBorder="1" applyAlignment="1">
      <alignment vertical="top" wrapText="1"/>
    </xf>
    <xf numFmtId="0" fontId="0" fillId="7" borderId="151" xfId="0" applyFill="1" applyBorder="1" applyAlignment="1">
      <alignment vertical="top" wrapText="1"/>
    </xf>
    <xf numFmtId="0" fontId="0" fillId="7" borderId="153" xfId="0" applyFont="1" applyFill="1" applyBorder="1" applyAlignment="1">
      <alignment vertical="top" wrapText="1"/>
    </xf>
    <xf numFmtId="0" fontId="0" fillId="7" borderId="63" xfId="0" applyFill="1" applyBorder="1" applyAlignment="1">
      <alignment horizontal="center" wrapText="1"/>
    </xf>
    <xf numFmtId="0" fontId="0" fillId="7" borderId="40" xfId="0" applyFill="1" applyBorder="1" applyAlignment="1">
      <alignment horizontal="center" wrapText="1"/>
    </xf>
    <xf numFmtId="0" fontId="0" fillId="7" borderId="47" xfId="0" applyFill="1" applyBorder="1" applyAlignment="1">
      <alignment horizontal="center" wrapText="1"/>
    </xf>
    <xf numFmtId="0" fontId="0" fillId="0" borderId="10" xfId="0" applyBorder="1"/>
    <xf numFmtId="0" fontId="0" fillId="0" borderId="7" xfId="0" applyFill="1" applyBorder="1"/>
    <xf numFmtId="0" fontId="0" fillId="0" borderId="165" xfId="0" applyBorder="1"/>
    <xf numFmtId="0" fontId="0" fillId="0" borderId="90" xfId="0" applyBorder="1"/>
  </cellXfs>
  <cellStyles count="40">
    <cellStyle name="Currency" xfId="1" builtinId="4"/>
    <cellStyle name="Heading 3" xfId="2" builtinId="18"/>
    <cellStyle name="Hyperlink" xfId="39" builtinId="8"/>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13"/>
    <cellStyle name="Normal 2" xfId="14"/>
    <cellStyle name="Normal 2 10" xfId="15"/>
    <cellStyle name="Normal 2 11" xfId="16"/>
    <cellStyle name="Normal 2 12" xfId="17"/>
    <cellStyle name="Normal 2 13" xfId="18"/>
    <cellStyle name="Normal 2 14" xfId="19"/>
    <cellStyle name="Normal 2 15" xfId="20"/>
    <cellStyle name="Normal 2 16" xfId="21"/>
    <cellStyle name="Normal 2 17" xfId="22"/>
    <cellStyle name="Normal 2 2" xfId="23"/>
    <cellStyle name="Normal 2 3" xfId="24"/>
    <cellStyle name="Normal 2 4" xfId="25"/>
    <cellStyle name="Normal 2 5" xfId="26"/>
    <cellStyle name="Normal 2 6" xfId="27"/>
    <cellStyle name="Normal 2 7" xfId="28"/>
    <cellStyle name="Normal 2 8" xfId="29"/>
    <cellStyle name="Normal 2 9" xfId="30"/>
    <cellStyle name="Normal 20" xfId="31"/>
    <cellStyle name="Normal 3" xfId="32"/>
    <cellStyle name="Normal 4" xfId="33"/>
    <cellStyle name="Normal 5" xfId="34"/>
    <cellStyle name="Normal 6" xfId="35"/>
    <cellStyle name="Normal 7" xfId="36"/>
    <cellStyle name="Normal 8" xfId="37"/>
    <cellStyle name="Normal 9" xfId="38"/>
    <cellStyle name="Total" xfId="3" builtinId="25"/>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ang/Documents/FPAT/Fund%20710%20BD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al_Fund 710 Capital for  (3)"/>
      <sheetName val="Final_Fund 710 Capital for BDST"/>
      <sheetName val="SS"/>
      <sheetName val="AA"/>
      <sheetName val="All"/>
      <sheetName val="ChartOfAcct"/>
      <sheetName val="ADS"/>
      <sheetName val="Capital B&amp;G"/>
      <sheetName val="B&amp;G"/>
      <sheetName val="Final_SS "/>
      <sheetName val="Final_AA Capital"/>
    </sheetNames>
    <sheetDataSet>
      <sheetData sheetId="0">
        <row r="7">
          <cell r="A7">
            <v>3344</v>
          </cell>
          <cell r="B7" t="str">
            <v>Science</v>
          </cell>
          <cell r="D7" t="str">
            <v>Hank Mancini</v>
          </cell>
          <cell r="E7" t="str">
            <v>current</v>
          </cell>
          <cell r="F7" t="str">
            <v>932, 0</v>
          </cell>
          <cell r="G7" t="str">
            <v>0, 0</v>
          </cell>
          <cell r="H7" t="str">
            <v>Astronomy/Physics Laboratory Tables</v>
          </cell>
          <cell r="I7" t="str">
            <v>Equipment Status</v>
          </cell>
          <cell r="J7" t="str">
            <v>replace</v>
          </cell>
          <cell r="K7">
            <v>9320.2099999999991</v>
          </cell>
          <cell r="L7">
            <v>2</v>
          </cell>
          <cell r="M7">
            <v>9320.2099999999991</v>
          </cell>
          <cell r="N7">
            <v>1</v>
          </cell>
          <cell r="O7">
            <v>710</v>
          </cell>
          <cell r="P7">
            <v>1</v>
          </cell>
          <cell r="Q7">
            <v>1</v>
          </cell>
          <cell r="R7">
            <v>2</v>
          </cell>
          <cell r="S7">
            <v>6</v>
          </cell>
          <cell r="T7">
            <v>2</v>
          </cell>
          <cell r="U7">
            <v>1</v>
          </cell>
          <cell r="V7">
            <v>3</v>
          </cell>
          <cell r="W7">
            <v>6</v>
          </cell>
          <cell r="X7">
            <v>2</v>
          </cell>
          <cell r="Y7">
            <v>2.6666666666666665</v>
          </cell>
        </row>
        <row r="8">
          <cell r="A8">
            <v>3377</v>
          </cell>
          <cell r="B8" t="str">
            <v>Fine_And_Performing_Arts</v>
          </cell>
          <cell r="D8" t="str">
            <v>Chris Scinto</v>
          </cell>
          <cell r="E8" t="str">
            <v>current</v>
          </cell>
          <cell r="F8" t="str">
            <v>950, 0</v>
          </cell>
          <cell r="G8" t="str">
            <v>0, 0</v>
          </cell>
          <cell r="H8" t="str">
            <v>New Marley Dance Floor for CPA</v>
          </cell>
          <cell r="I8" t="str">
            <v>Equipment Status</v>
          </cell>
          <cell r="J8" t="str">
            <v>replace</v>
          </cell>
          <cell r="K8">
            <v>6800</v>
          </cell>
          <cell r="L8">
            <v>5</v>
          </cell>
          <cell r="M8">
            <v>6800</v>
          </cell>
          <cell r="N8">
            <v>2</v>
          </cell>
          <cell r="O8">
            <v>710</v>
          </cell>
          <cell r="P8">
            <v>3</v>
          </cell>
          <cell r="Q8">
            <v>2</v>
          </cell>
          <cell r="R8">
            <v>3</v>
          </cell>
          <cell r="S8">
            <v>7</v>
          </cell>
          <cell r="T8">
            <v>8</v>
          </cell>
          <cell r="U8">
            <v>3</v>
          </cell>
          <cell r="V8">
            <v>4</v>
          </cell>
          <cell r="W8">
            <v>7</v>
          </cell>
          <cell r="X8">
            <v>4</v>
          </cell>
          <cell r="Y8">
            <v>4.5555555555555554</v>
          </cell>
        </row>
        <row r="9">
          <cell r="A9">
            <v>3425</v>
          </cell>
          <cell r="B9" t="str">
            <v>depthealth</v>
          </cell>
          <cell r="D9" t="str">
            <v>Lori Anonsen</v>
          </cell>
          <cell r="E9" t="str">
            <v>current</v>
          </cell>
          <cell r="F9" t="str">
            <v>942, 0</v>
          </cell>
          <cell r="G9" t="str">
            <v>0, 0</v>
          </cell>
          <cell r="H9" t="str">
            <v>Treadmill Replacements</v>
          </cell>
          <cell r="I9" t="str">
            <v>Equipment Status</v>
          </cell>
          <cell r="J9" t="str">
            <v>replace</v>
          </cell>
          <cell r="K9">
            <v>21304.02</v>
          </cell>
          <cell r="L9">
            <v>20</v>
          </cell>
          <cell r="M9">
            <v>21304.02</v>
          </cell>
          <cell r="N9">
            <v>3</v>
          </cell>
          <cell r="O9">
            <v>710</v>
          </cell>
          <cell r="P9">
            <v>4</v>
          </cell>
          <cell r="Q9">
            <v>3</v>
          </cell>
          <cell r="R9">
            <v>4</v>
          </cell>
          <cell r="S9">
            <v>10</v>
          </cell>
          <cell r="T9">
            <v>9</v>
          </cell>
          <cell r="U9">
            <v>6</v>
          </cell>
          <cell r="V9">
            <v>5</v>
          </cell>
          <cell r="W9">
            <v>8</v>
          </cell>
          <cell r="X9">
            <v>6</v>
          </cell>
          <cell r="Y9">
            <v>6.1111111111111107</v>
          </cell>
        </row>
        <row r="10">
          <cell r="A10">
            <v>9204</v>
          </cell>
          <cell r="B10" t="str">
            <v>depthealth</v>
          </cell>
          <cell r="D10" t="str">
            <v>Lori Anonsen</v>
          </cell>
          <cell r="E10" t="str">
            <v>current</v>
          </cell>
          <cell r="H10" t="str">
            <v>Fitness Center Door Enlargement</v>
          </cell>
          <cell r="I10" t="str">
            <v>Equipment Status</v>
          </cell>
          <cell r="J10" t="str">
            <v>new</v>
          </cell>
          <cell r="K10">
            <v>7600</v>
          </cell>
          <cell r="L10">
            <v>3</v>
          </cell>
          <cell r="M10">
            <v>7600</v>
          </cell>
          <cell r="N10">
            <v>4</v>
          </cell>
          <cell r="O10">
            <v>710</v>
          </cell>
          <cell r="P10">
            <v>5</v>
          </cell>
          <cell r="Q10">
            <v>4</v>
          </cell>
          <cell r="R10">
            <v>12</v>
          </cell>
          <cell r="S10">
            <v>11</v>
          </cell>
          <cell r="T10">
            <v>10</v>
          </cell>
          <cell r="U10">
            <v>7</v>
          </cell>
          <cell r="V10">
            <v>8</v>
          </cell>
          <cell r="W10">
            <v>11</v>
          </cell>
          <cell r="X10">
            <v>11</v>
          </cell>
          <cell r="Y10">
            <v>8.7777777777777786</v>
          </cell>
        </row>
        <row r="11">
          <cell r="K11">
            <v>45024.229999999996</v>
          </cell>
          <cell r="M11">
            <v>45024.229999999996</v>
          </cell>
        </row>
        <row r="12">
          <cell r="A12" t="str">
            <v>Student Services</v>
          </cell>
        </row>
        <row r="13">
          <cell r="A13">
            <v>3334</v>
          </cell>
          <cell r="B13" t="str">
            <v>Athletics</v>
          </cell>
          <cell r="D13" t="str">
            <v>Greg Silcox</v>
          </cell>
          <cell r="E13" t="str">
            <v>expansion</v>
          </cell>
          <cell r="H13" t="str">
            <v>Block Dugouts, Softball</v>
          </cell>
          <cell r="I13" t="str">
            <v>Equipment Status</v>
          </cell>
          <cell r="J13" t="str">
            <v>new</v>
          </cell>
          <cell r="K13">
            <v>60000</v>
          </cell>
          <cell r="L13">
            <v>3</v>
          </cell>
          <cell r="M13">
            <v>60000</v>
          </cell>
          <cell r="N13">
            <v>1</v>
          </cell>
          <cell r="O13">
            <v>710</v>
          </cell>
          <cell r="P13">
            <v>6</v>
          </cell>
          <cell r="Q13">
            <v>7</v>
          </cell>
          <cell r="R13">
            <v>5</v>
          </cell>
          <cell r="S13">
            <v>8</v>
          </cell>
          <cell r="T13">
            <v>4</v>
          </cell>
          <cell r="U13">
            <v>12</v>
          </cell>
          <cell r="V13">
            <v>6</v>
          </cell>
          <cell r="W13">
            <v>9</v>
          </cell>
          <cell r="X13">
            <v>1</v>
          </cell>
          <cell r="Y13">
            <v>6.4444444444444446</v>
          </cell>
        </row>
        <row r="14">
          <cell r="A14">
            <v>3555</v>
          </cell>
          <cell r="B14" t="str">
            <v>Athletics</v>
          </cell>
          <cell r="D14" t="str">
            <v>Greg Silcox</v>
          </cell>
          <cell r="E14" t="str">
            <v>current</v>
          </cell>
          <cell r="H14" t="str">
            <v>Lighting at Track Storage Building</v>
          </cell>
          <cell r="I14" t="str">
            <v>Equipment Status</v>
          </cell>
          <cell r="J14" t="str">
            <v>new</v>
          </cell>
          <cell r="K14">
            <v>8359.58</v>
          </cell>
          <cell r="L14">
            <v>2</v>
          </cell>
          <cell r="M14">
            <v>8359.58</v>
          </cell>
          <cell r="N14">
            <v>2</v>
          </cell>
          <cell r="O14">
            <v>710</v>
          </cell>
          <cell r="P14">
            <v>9</v>
          </cell>
          <cell r="Q14">
            <v>8</v>
          </cell>
          <cell r="R14">
            <v>12</v>
          </cell>
          <cell r="S14">
            <v>9</v>
          </cell>
          <cell r="T14">
            <v>5</v>
          </cell>
          <cell r="U14">
            <v>12</v>
          </cell>
          <cell r="V14">
            <v>11</v>
          </cell>
          <cell r="W14">
            <v>10</v>
          </cell>
          <cell r="X14">
            <v>9</v>
          </cell>
          <cell r="Y14">
            <v>9.4444444444444446</v>
          </cell>
        </row>
        <row r="15">
          <cell r="K15">
            <v>68359.58</v>
          </cell>
          <cell r="M15">
            <v>68359.58</v>
          </cell>
        </row>
        <row r="16">
          <cell r="A16" t="str">
            <v>Administrative Services</v>
          </cell>
        </row>
        <row r="17">
          <cell r="A17">
            <v>3447</v>
          </cell>
          <cell r="B17" t="str">
            <v>Facility</v>
          </cell>
          <cell r="D17" t="str">
            <v>David Matus</v>
          </cell>
          <cell r="E17" t="str">
            <v>expansion</v>
          </cell>
          <cell r="H17" t="str">
            <v>College-wide Wireless Synchronized Timekeeping</v>
          </cell>
          <cell r="I17" t="str">
            <v>Equipment Status</v>
          </cell>
          <cell r="J17" t="str">
            <v>new</v>
          </cell>
          <cell r="K17">
            <v>50002</v>
          </cell>
          <cell r="L17">
            <v>7</v>
          </cell>
          <cell r="M17">
            <v>50002</v>
          </cell>
          <cell r="N17">
            <v>1</v>
          </cell>
          <cell r="O17">
            <v>710</v>
          </cell>
          <cell r="P17">
            <v>2</v>
          </cell>
          <cell r="Q17">
            <v>9</v>
          </cell>
          <cell r="R17">
            <v>6</v>
          </cell>
          <cell r="S17">
            <v>3</v>
          </cell>
          <cell r="T17">
            <v>1</v>
          </cell>
          <cell r="U17">
            <v>5</v>
          </cell>
          <cell r="V17">
            <v>7</v>
          </cell>
          <cell r="W17">
            <v>1</v>
          </cell>
          <cell r="X17">
            <v>8</v>
          </cell>
          <cell r="Y17">
            <v>4.666666666666667</v>
          </cell>
        </row>
        <row r="18">
          <cell r="A18">
            <v>3418</v>
          </cell>
          <cell r="B18" t="str">
            <v>Facility</v>
          </cell>
          <cell r="D18" t="str">
            <v>David Matus</v>
          </cell>
          <cell r="E18" t="str">
            <v>expansion</v>
          </cell>
          <cell r="F18" t="str">
            <v>955, 0</v>
          </cell>
          <cell r="G18" t="str">
            <v>0, 0</v>
          </cell>
          <cell r="H18" t="str">
            <v>New Facilities Services Utility Service Truck</v>
          </cell>
          <cell r="I18" t="str">
            <v>Equipment Status</v>
          </cell>
          <cell r="J18" t="str">
            <v>new</v>
          </cell>
          <cell r="K18">
            <v>40002</v>
          </cell>
          <cell r="L18">
            <v>3</v>
          </cell>
          <cell r="M18">
            <v>40002</v>
          </cell>
          <cell r="N18">
            <v>2</v>
          </cell>
          <cell r="O18">
            <v>710</v>
          </cell>
          <cell r="P18">
            <v>12</v>
          </cell>
          <cell r="Q18">
            <v>12</v>
          </cell>
          <cell r="R18">
            <v>7</v>
          </cell>
          <cell r="S18">
            <v>4</v>
          </cell>
          <cell r="T18">
            <v>6</v>
          </cell>
          <cell r="U18">
            <v>8</v>
          </cell>
          <cell r="V18">
            <v>9</v>
          </cell>
          <cell r="W18">
            <v>4</v>
          </cell>
          <cell r="X18">
            <v>12</v>
          </cell>
          <cell r="Y18">
            <v>8.2222222222222214</v>
          </cell>
        </row>
        <row r="19">
          <cell r="A19">
            <v>3419</v>
          </cell>
          <cell r="B19" t="str">
            <v>Facility</v>
          </cell>
          <cell r="D19" t="str">
            <v>David Matus</v>
          </cell>
          <cell r="E19" t="str">
            <v>current</v>
          </cell>
          <cell r="F19" t="str">
            <v>955, 0</v>
          </cell>
          <cell r="G19" t="str">
            <v>0, 0</v>
          </cell>
          <cell r="H19" t="str">
            <v>F Building 300KVA Transformer Refurbish</v>
          </cell>
          <cell r="I19" t="str">
            <v>Equipment Status</v>
          </cell>
          <cell r="J19" t="str">
            <v>replace</v>
          </cell>
          <cell r="K19">
            <v>15002</v>
          </cell>
          <cell r="L19">
            <v>5</v>
          </cell>
          <cell r="M19">
            <v>15002</v>
          </cell>
          <cell r="N19">
            <v>3</v>
          </cell>
          <cell r="O19">
            <v>710</v>
          </cell>
          <cell r="P19">
            <v>12</v>
          </cell>
          <cell r="Q19">
            <v>12</v>
          </cell>
          <cell r="R19">
            <v>12</v>
          </cell>
          <cell r="S19">
            <v>5</v>
          </cell>
          <cell r="T19">
            <v>7</v>
          </cell>
          <cell r="U19">
            <v>9</v>
          </cell>
          <cell r="V19">
            <v>10</v>
          </cell>
          <cell r="W19">
            <v>5</v>
          </cell>
          <cell r="X19">
            <v>12</v>
          </cell>
          <cell r="Y19">
            <v>9.3333333333333339</v>
          </cell>
        </row>
        <row r="20">
          <cell r="K20">
            <v>105006</v>
          </cell>
          <cell r="M20">
            <v>105006</v>
          </cell>
        </row>
        <row r="21">
          <cell r="A21" t="str">
            <v>B &amp; G (from PLT )</v>
          </cell>
        </row>
        <row r="23">
          <cell r="A23">
            <v>9220</v>
          </cell>
          <cell r="B23" t="str">
            <v>Facility</v>
          </cell>
          <cell r="D23" t="str">
            <v>Scott Meek</v>
          </cell>
          <cell r="E23" t="str">
            <v>new</v>
          </cell>
          <cell r="H23" t="str">
            <v>Additional Fire Alarm Speaker</v>
          </cell>
          <cell r="I23" t="str">
            <v>Equipment Status</v>
          </cell>
          <cell r="J23" t="str">
            <v>new</v>
          </cell>
          <cell r="K23">
            <v>6500</v>
          </cell>
          <cell r="L23">
            <v>4</v>
          </cell>
          <cell r="M23">
            <v>6500</v>
          </cell>
          <cell r="N23">
            <v>1</v>
          </cell>
          <cell r="O23">
            <v>710</v>
          </cell>
          <cell r="P23">
            <v>7</v>
          </cell>
          <cell r="Q23">
            <v>5</v>
          </cell>
          <cell r="R23">
            <v>1</v>
          </cell>
          <cell r="S23">
            <v>1</v>
          </cell>
          <cell r="T23">
            <v>3</v>
          </cell>
          <cell r="U23">
            <v>2</v>
          </cell>
          <cell r="V23">
            <v>1</v>
          </cell>
          <cell r="W23">
            <v>2</v>
          </cell>
          <cell r="X23">
            <v>3</v>
          </cell>
          <cell r="Y23">
            <v>2.7777777777777777</v>
          </cell>
        </row>
        <row r="24">
          <cell r="A24">
            <v>9201</v>
          </cell>
          <cell r="B24" t="str">
            <v xml:space="preserve">Safety </v>
          </cell>
          <cell r="D24" t="str">
            <v>Scott Meek</v>
          </cell>
          <cell r="E24" t="str">
            <v>current</v>
          </cell>
          <cell r="H24" t="str">
            <v>Add a left turn arrow to PVCC's 32nd Street entrance</v>
          </cell>
          <cell r="I24" t="str">
            <v>Equipment Status</v>
          </cell>
          <cell r="J24" t="str">
            <v>new</v>
          </cell>
          <cell r="K24">
            <v>35000</v>
          </cell>
          <cell r="L24">
            <v>3</v>
          </cell>
          <cell r="M24">
            <v>35000</v>
          </cell>
          <cell r="N24">
            <v>2</v>
          </cell>
          <cell r="O24">
            <v>710</v>
          </cell>
          <cell r="P24">
            <v>8</v>
          </cell>
          <cell r="Q24">
            <v>6</v>
          </cell>
          <cell r="R24">
            <v>12</v>
          </cell>
          <cell r="S24">
            <v>2</v>
          </cell>
          <cell r="T24">
            <v>11</v>
          </cell>
          <cell r="U24">
            <v>4</v>
          </cell>
          <cell r="V24">
            <v>2</v>
          </cell>
          <cell r="W24">
            <v>3</v>
          </cell>
          <cell r="X24">
            <v>7</v>
          </cell>
          <cell r="Y24">
            <v>6.1111111111111107</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18"/>
  <sheetViews>
    <sheetView tabSelected="1" workbookViewId="0">
      <selection activeCell="I15" sqref="I15"/>
    </sheetView>
  </sheetViews>
  <sheetFormatPr defaultRowHeight="15"/>
  <cols>
    <col min="1" max="1" width="37.7109375" bestFit="1" customWidth="1"/>
    <col min="2" max="2" width="18.85546875" customWidth="1"/>
    <col min="3" max="3" width="18" customWidth="1"/>
    <col min="4" max="4" width="24.42578125" customWidth="1"/>
    <col min="5" max="5" width="18.140625" style="294" customWidth="1"/>
    <col min="6" max="6" width="20.28515625" customWidth="1"/>
  </cols>
  <sheetData>
    <row r="1" spans="1:15" ht="31.5" customHeight="1">
      <c r="A1" s="557" t="s">
        <v>0</v>
      </c>
      <c r="B1" s="557"/>
      <c r="C1" s="557"/>
      <c r="D1" s="557"/>
      <c r="E1" s="557"/>
      <c r="F1" s="557"/>
      <c r="G1" s="258"/>
      <c r="H1" s="258"/>
      <c r="I1" s="258"/>
      <c r="J1" s="258"/>
      <c r="K1" s="258"/>
      <c r="L1" s="258"/>
      <c r="M1" s="258"/>
      <c r="N1" s="258"/>
      <c r="O1" s="258"/>
    </row>
    <row r="2" spans="1:15" ht="26.25" customHeight="1">
      <c r="A2" s="558" t="s">
        <v>132</v>
      </c>
      <c r="B2" s="558"/>
      <c r="C2" s="558"/>
      <c r="D2" s="558"/>
      <c r="E2" s="558"/>
      <c r="F2" s="558"/>
      <c r="G2" s="523"/>
      <c r="H2" s="523"/>
      <c r="I2" s="523"/>
      <c r="J2" s="523"/>
      <c r="K2" s="523"/>
      <c r="L2" s="523"/>
      <c r="M2" s="523"/>
      <c r="N2" s="523"/>
      <c r="O2" s="523"/>
    </row>
    <row r="3" spans="1:15" ht="27.75" customHeight="1">
      <c r="A3" s="559" t="s">
        <v>503</v>
      </c>
      <c r="B3" s="559"/>
      <c r="C3" s="559"/>
      <c r="D3" s="559"/>
      <c r="E3" s="559"/>
      <c r="F3" s="559"/>
      <c r="G3" s="257"/>
      <c r="H3" s="257"/>
      <c r="I3" s="257"/>
      <c r="J3" s="257"/>
      <c r="K3" s="257"/>
      <c r="L3" s="257"/>
      <c r="M3" s="257"/>
      <c r="N3" s="257"/>
      <c r="O3" s="257"/>
    </row>
    <row r="4" spans="1:15" ht="33" customHeight="1">
      <c r="A4" s="533" t="s">
        <v>504</v>
      </c>
      <c r="B4" s="538" t="s">
        <v>525</v>
      </c>
      <c r="C4" s="538" t="s">
        <v>524</v>
      </c>
      <c r="D4" s="538" t="s">
        <v>523</v>
      </c>
      <c r="E4" s="538" t="s">
        <v>530</v>
      </c>
      <c r="F4" s="534" t="s">
        <v>510</v>
      </c>
    </row>
    <row r="5" spans="1:15">
      <c r="A5" s="550" t="s">
        <v>505</v>
      </c>
      <c r="B5" s="539">
        <f>'Operational Fund Block I'!H193</f>
        <v>2371237</v>
      </c>
      <c r="C5" s="535">
        <f>'Operational Fund Block I'!K193</f>
        <v>1400000</v>
      </c>
      <c r="D5" s="539">
        <f>C5</f>
        <v>1400000</v>
      </c>
      <c r="E5" s="542">
        <f>'Operational Fund Block I'!K193</f>
        <v>1400000</v>
      </c>
      <c r="F5" s="545" t="s">
        <v>506</v>
      </c>
    </row>
    <row r="6" spans="1:15" s="294" customFormat="1">
      <c r="A6" s="544" t="s">
        <v>511</v>
      </c>
      <c r="B6" s="540"/>
      <c r="C6" s="535">
        <f>'Operational Fund Block I'!M193</f>
        <v>196751</v>
      </c>
      <c r="D6" s="540">
        <f>C6</f>
        <v>196751</v>
      </c>
      <c r="E6" s="543">
        <f>'Operational Fund Block I'!M193</f>
        <v>196751</v>
      </c>
      <c r="F6" s="546" t="s">
        <v>506</v>
      </c>
    </row>
    <row r="7" spans="1:15">
      <c r="A7" s="544" t="s">
        <v>507</v>
      </c>
      <c r="B7" s="540">
        <f>'Operational Fund Block II'!D59</f>
        <v>330837</v>
      </c>
      <c r="C7" s="535">
        <f>'Operational Fund Block II'!K59</f>
        <v>319722</v>
      </c>
      <c r="D7" s="540">
        <v>200000</v>
      </c>
      <c r="E7" s="540">
        <f>'Operational Fund Block II'!U59</f>
        <v>200000</v>
      </c>
      <c r="F7" s="547" t="s">
        <v>509</v>
      </c>
    </row>
    <row r="8" spans="1:15">
      <c r="A8" s="544" t="s">
        <v>512</v>
      </c>
      <c r="B8" s="540">
        <f>'Non-Tech Capital '!H19</f>
        <v>259889.80999999997</v>
      </c>
      <c r="C8" s="535">
        <f>'Non-Tech Capital '!H19</f>
        <v>259889.80999999997</v>
      </c>
      <c r="D8" s="540">
        <f>'Non-Tech Capital '!N19</f>
        <v>218928.21</v>
      </c>
      <c r="E8" s="540">
        <f>'Non-Tech Capital '!Q19</f>
        <v>168926</v>
      </c>
      <c r="F8" s="554" t="s">
        <v>519</v>
      </c>
    </row>
    <row r="9" spans="1:15">
      <c r="A9" s="544" t="s">
        <v>514</v>
      </c>
      <c r="B9" s="540">
        <f>'Tech Capital - GO Bond '!G213</f>
        <v>977049.06</v>
      </c>
      <c r="C9" s="536"/>
      <c r="D9" s="540">
        <f>'Tech Capital - GO Bond '!J213</f>
        <v>662578</v>
      </c>
      <c r="E9" s="540">
        <f>'Tech Capital - GO Bond '!M213</f>
        <v>662578</v>
      </c>
      <c r="F9" s="548" t="s">
        <v>520</v>
      </c>
    </row>
    <row r="10" spans="1:15">
      <c r="A10" s="544" t="s">
        <v>516</v>
      </c>
      <c r="B10" s="540">
        <f>'Occupational Tech'!G87:G87</f>
        <v>281554</v>
      </c>
      <c r="C10" s="536"/>
      <c r="D10" s="540">
        <f>'Occupational Tech'!J87</f>
        <v>281554</v>
      </c>
      <c r="E10" s="540">
        <f>'Occupational Tech'!M87</f>
        <v>281554</v>
      </c>
      <c r="F10" s="555" t="s">
        <v>521</v>
      </c>
    </row>
    <row r="11" spans="1:15">
      <c r="A11" s="544" t="s">
        <v>517</v>
      </c>
      <c r="B11" s="540">
        <f>'Occupational Non-Tech '!G24</f>
        <v>40158.89</v>
      </c>
      <c r="C11" s="536"/>
      <c r="D11" s="540">
        <f>'Occupational Non-Tech '!J24</f>
        <v>40159</v>
      </c>
      <c r="E11" s="540">
        <f>'Occupational Non-Tech '!M24</f>
        <v>40159</v>
      </c>
      <c r="F11" s="556" t="s">
        <v>522</v>
      </c>
    </row>
    <row r="12" spans="1:15" ht="23.25" customHeight="1">
      <c r="A12" s="551" t="s">
        <v>518</v>
      </c>
      <c r="B12" s="541">
        <f>SUM(B5:B11)</f>
        <v>4260725.76</v>
      </c>
      <c r="C12" s="537">
        <f>SUM(C5:C11)</f>
        <v>2176362.81</v>
      </c>
      <c r="D12" s="541">
        <f>SUM(D5:D11)</f>
        <v>2999970.21</v>
      </c>
      <c r="E12" s="541">
        <f>SUM(E5:E11)</f>
        <v>2949968</v>
      </c>
      <c r="F12" s="549"/>
    </row>
    <row r="13" spans="1:15" ht="15.75" thickBot="1"/>
    <row r="14" spans="1:15">
      <c r="A14" s="446" t="s">
        <v>600</v>
      </c>
      <c r="B14" s="301"/>
      <c r="C14" s="301"/>
      <c r="D14" s="301"/>
      <c r="E14" s="1114"/>
    </row>
    <row r="15" spans="1:15">
      <c r="A15" s="1115" t="s">
        <v>598</v>
      </c>
      <c r="B15" s="199"/>
      <c r="C15" s="199"/>
      <c r="D15" s="199"/>
      <c r="E15" s="1116"/>
    </row>
    <row r="16" spans="1:15">
      <c r="A16" s="1115" t="s">
        <v>601</v>
      </c>
      <c r="B16" s="199"/>
      <c r="C16" s="199"/>
      <c r="D16" s="199"/>
      <c r="E16" s="1116"/>
    </row>
    <row r="17" spans="1:5">
      <c r="A17" s="1115" t="s">
        <v>599</v>
      </c>
      <c r="B17" s="199"/>
      <c r="C17" s="199"/>
      <c r="D17" s="199"/>
      <c r="E17" s="1116"/>
    </row>
    <row r="18" spans="1:5" ht="15.75" thickBot="1">
      <c r="A18" s="439"/>
      <c r="B18" s="300"/>
      <c r="C18" s="300"/>
      <c r="D18" s="300"/>
      <c r="E18" s="1117"/>
    </row>
  </sheetData>
  <mergeCells count="3">
    <mergeCell ref="A1:F1"/>
    <mergeCell ref="A2:F2"/>
    <mergeCell ref="A3:F3"/>
  </mergeCells>
  <hyperlinks>
    <hyperlink ref="F7" location="'Operational Fund Block II'!A1" display="Purple Tab"/>
    <hyperlink ref="F5" location="'Operational Fund Block I'!A1" display="Orange Tab"/>
    <hyperlink ref="F6" location="'Operational Fund Block I'!A1" display="Orange Tab"/>
    <hyperlink ref="F9" location="'Tech Capital - GO Bond '!A1" display="Red Tab"/>
    <hyperlink ref="F8" location="'Non-Tech Capital '!A1" display="Green Tab"/>
    <hyperlink ref="F10" location="'Occupational Tech'!A1" display="Black Tab"/>
    <hyperlink ref="F11" location="'Occupational Non-Tech '!A1" display="Yellow Tab"/>
  </hyperlinks>
  <pageMargins left="0.13" right="0.24"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W194"/>
  <sheetViews>
    <sheetView zoomScale="80" zoomScaleNormal="80" workbookViewId="0">
      <pane ySplit="5" topLeftCell="A15" activePane="bottomLeft" state="frozen"/>
      <selection pane="bottomLeft" activeCell="A5" sqref="A5"/>
    </sheetView>
  </sheetViews>
  <sheetFormatPr defaultColWidth="8.85546875" defaultRowHeight="15"/>
  <cols>
    <col min="1" max="1" width="5.42578125" style="1" bestFit="1" customWidth="1"/>
    <col min="2" max="2" width="14.140625" customWidth="1"/>
    <col min="3" max="3" width="9" customWidth="1"/>
    <col min="4" max="4" width="16.7109375" customWidth="1"/>
    <col min="5" max="5" width="9.85546875" style="295" customWidth="1"/>
    <col min="6" max="6" width="28.140625" style="186" customWidth="1"/>
    <col min="7" max="7" width="11.7109375" style="210" customWidth="1"/>
    <col min="8" max="8" width="13.5703125" style="211" customWidth="1"/>
    <col min="9" max="9" width="9" style="1" customWidth="1"/>
    <col min="10" max="10" width="1.42578125" style="1" customWidth="1"/>
    <col min="11" max="11" width="12.28515625" style="212" bestFit="1" customWidth="1"/>
    <col min="12" max="12" width="6.28515625" style="197" customWidth="1"/>
    <col min="13" max="13" width="11" style="213" customWidth="1"/>
    <col min="14" max="14" width="13" style="214" customWidth="1"/>
    <col min="15" max="15" width="1.85546875" style="197" customWidth="1"/>
    <col min="16" max="16" width="9.85546875" style="1" customWidth="1"/>
    <col min="17" max="17" width="1.7109375" style="1" customWidth="1"/>
    <col min="18" max="18" width="12.5703125" style="1" customWidth="1"/>
    <col min="19" max="19" width="14.42578125" style="1" customWidth="1"/>
    <col min="20" max="20" width="1.85546875" style="1" customWidth="1"/>
    <col min="21" max="21" width="11.28515625" style="1" customWidth="1"/>
    <col min="22" max="22" width="5.42578125" style="295" customWidth="1"/>
    <col min="23" max="23" width="13.140625" style="1" customWidth="1"/>
  </cols>
  <sheetData>
    <row r="1" spans="1:23" ht="31.5" customHeight="1">
      <c r="A1" s="557" t="s">
        <v>0</v>
      </c>
      <c r="B1" s="557"/>
      <c r="C1" s="557"/>
      <c r="D1" s="557"/>
      <c r="E1" s="557"/>
      <c r="F1" s="557"/>
      <c r="G1" s="557"/>
      <c r="H1" s="557"/>
      <c r="I1" s="557"/>
      <c r="J1" s="557"/>
      <c r="K1" s="557"/>
      <c r="L1" s="557"/>
      <c r="M1" s="557"/>
      <c r="N1" s="557"/>
      <c r="O1" s="557"/>
      <c r="P1"/>
      <c r="Q1"/>
      <c r="R1"/>
      <c r="S1"/>
      <c r="T1"/>
    </row>
    <row r="2" spans="1:23" ht="29.25" customHeight="1">
      <c r="A2" s="558" t="s">
        <v>132</v>
      </c>
      <c r="B2" s="558"/>
      <c r="C2" s="558"/>
      <c r="D2" s="558"/>
      <c r="E2" s="558"/>
      <c r="F2" s="558"/>
      <c r="G2" s="558"/>
      <c r="H2" s="558"/>
      <c r="I2" s="558"/>
      <c r="J2" s="558"/>
      <c r="K2" s="558"/>
      <c r="L2" s="558"/>
      <c r="M2" s="558"/>
      <c r="N2" s="558"/>
      <c r="O2" s="558"/>
      <c r="P2" s="3"/>
      <c r="Q2" s="257"/>
      <c r="R2" s="261" t="s">
        <v>1</v>
      </c>
      <c r="S2" s="262">
        <v>1400000</v>
      </c>
      <c r="T2" s="3"/>
      <c r="U2" s="1039" t="s">
        <v>533</v>
      </c>
      <c r="W2" s="1038">
        <v>196751</v>
      </c>
    </row>
    <row r="3" spans="1:23" ht="29.25" customHeight="1" thickBot="1">
      <c r="A3" s="559" t="s">
        <v>134</v>
      </c>
      <c r="B3" s="559"/>
      <c r="C3" s="559"/>
      <c r="D3" s="559"/>
      <c r="E3" s="559"/>
      <c r="F3" s="559"/>
      <c r="G3" s="559"/>
      <c r="H3" s="559"/>
      <c r="I3" s="559"/>
      <c r="J3" s="559"/>
      <c r="K3" s="559"/>
      <c r="L3" s="559"/>
      <c r="M3" s="559"/>
      <c r="N3" s="559"/>
      <c r="O3" s="559"/>
      <c r="P3" s="3"/>
      <c r="Q3" s="3"/>
      <c r="R3" s="3"/>
      <c r="S3" s="3"/>
      <c r="T3" s="3"/>
    </row>
    <row r="4" spans="1:23" ht="21.75" customHeight="1" thickBot="1">
      <c r="A4" s="568" t="s">
        <v>2</v>
      </c>
      <c r="B4" s="569"/>
      <c r="C4" s="569"/>
      <c r="D4" s="569"/>
      <c r="E4" s="569"/>
      <c r="F4" s="569"/>
      <c r="G4" s="569"/>
      <c r="H4" s="569"/>
      <c r="I4" s="570"/>
      <c r="J4" s="4"/>
      <c r="K4" s="571" t="s">
        <v>3</v>
      </c>
      <c r="L4" s="572"/>
      <c r="M4" s="572"/>
      <c r="N4" s="573"/>
      <c r="O4" s="5"/>
      <c r="P4" s="553" t="s">
        <v>4</v>
      </c>
      <c r="Q4" s="7"/>
      <c r="R4" s="563" t="s">
        <v>5</v>
      </c>
      <c r="S4" s="564"/>
      <c r="T4" s="8"/>
      <c r="U4" s="565" t="s">
        <v>6</v>
      </c>
      <c r="V4" s="566"/>
      <c r="W4" s="567"/>
    </row>
    <row r="5" spans="1:23" ht="72" customHeight="1">
      <c r="A5" s="1069" t="s">
        <v>591</v>
      </c>
      <c r="B5" s="9" t="s">
        <v>7</v>
      </c>
      <c r="C5" s="9" t="s">
        <v>8</v>
      </c>
      <c r="D5" s="9" t="s">
        <v>9</v>
      </c>
      <c r="E5" s="1069" t="s">
        <v>590</v>
      </c>
      <c r="F5" s="9" t="s">
        <v>10</v>
      </c>
      <c r="G5" s="9" t="s">
        <v>11</v>
      </c>
      <c r="H5" s="10" t="s">
        <v>12</v>
      </c>
      <c r="I5" s="11" t="s">
        <v>13</v>
      </c>
      <c r="J5" s="12"/>
      <c r="K5" s="290" t="s">
        <v>292</v>
      </c>
      <c r="L5" s="256" t="s">
        <v>15</v>
      </c>
      <c r="M5" s="530" t="s">
        <v>294</v>
      </c>
      <c r="N5" s="9" t="s">
        <v>18</v>
      </c>
      <c r="O5" s="14"/>
      <c r="P5" s="321" t="s">
        <v>18</v>
      </c>
      <c r="Q5" s="215"/>
      <c r="R5" s="254" t="s">
        <v>295</v>
      </c>
      <c r="S5" s="255" t="s">
        <v>18</v>
      </c>
      <c r="T5" s="221"/>
      <c r="U5" s="16" t="s">
        <v>20</v>
      </c>
      <c r="V5" s="323" t="s">
        <v>21</v>
      </c>
      <c r="W5" s="16" t="s">
        <v>22</v>
      </c>
    </row>
    <row r="6" spans="1:23" s="25" customFormat="1" ht="18.75" customHeight="1">
      <c r="A6" s="586" t="s">
        <v>496</v>
      </c>
      <c r="B6" s="587"/>
      <c r="C6" s="587"/>
      <c r="D6" s="587"/>
      <c r="E6" s="587"/>
      <c r="F6" s="587"/>
      <c r="G6" s="587"/>
      <c r="H6" s="587"/>
      <c r="I6" s="587"/>
      <c r="J6" s="587"/>
      <c r="K6" s="587"/>
      <c r="L6" s="587"/>
      <c r="M6" s="588"/>
      <c r="N6" s="270"/>
      <c r="P6" s="518"/>
      <c r="Q6" s="263"/>
      <c r="V6" s="276"/>
    </row>
    <row r="7" spans="1:23" s="25" customFormat="1" ht="15" customHeight="1">
      <c r="A7" s="1045">
        <v>3330</v>
      </c>
      <c r="B7" s="589" t="s">
        <v>135</v>
      </c>
      <c r="C7" s="589" t="s">
        <v>136</v>
      </c>
      <c r="D7" s="592" t="s">
        <v>137</v>
      </c>
      <c r="E7" s="1045" t="s">
        <v>541</v>
      </c>
      <c r="F7" s="342" t="s">
        <v>138</v>
      </c>
      <c r="G7" s="343">
        <v>10500</v>
      </c>
      <c r="H7" s="595">
        <f>SUM(G7:G14)</f>
        <v>42270</v>
      </c>
      <c r="I7" s="598">
        <v>2</v>
      </c>
      <c r="J7" s="601"/>
      <c r="K7" s="604">
        <v>10000</v>
      </c>
      <c r="L7" s="601"/>
      <c r="M7" s="626"/>
      <c r="N7" s="629" t="s">
        <v>139</v>
      </c>
      <c r="O7" s="601"/>
      <c r="P7" s="765"/>
      <c r="Q7" s="620"/>
      <c r="R7" s="1008">
        <v>10000</v>
      </c>
      <c r="S7" s="623"/>
      <c r="T7" s="601"/>
      <c r="U7" s="619" t="s">
        <v>298</v>
      </c>
      <c r="V7" s="598">
        <v>939</v>
      </c>
      <c r="W7" s="619" t="s">
        <v>297</v>
      </c>
    </row>
    <row r="8" spans="1:23" s="25" customFormat="1">
      <c r="A8" s="1046"/>
      <c r="B8" s="590"/>
      <c r="C8" s="590"/>
      <c r="D8" s="593"/>
      <c r="E8" s="1046"/>
      <c r="F8" s="344" t="s">
        <v>140</v>
      </c>
      <c r="G8" s="345">
        <v>500</v>
      </c>
      <c r="H8" s="596"/>
      <c r="I8" s="599"/>
      <c r="J8" s="602"/>
      <c r="K8" s="605"/>
      <c r="L8" s="602"/>
      <c r="M8" s="627"/>
      <c r="N8" s="630"/>
      <c r="O8" s="602"/>
      <c r="P8" s="766"/>
      <c r="Q8" s="621"/>
      <c r="R8" s="1009"/>
      <c r="S8" s="624"/>
      <c r="T8" s="602"/>
      <c r="U8" s="602"/>
      <c r="V8" s="599"/>
      <c r="W8" s="602"/>
    </row>
    <row r="9" spans="1:23" s="25" customFormat="1">
      <c r="A9" s="1046"/>
      <c r="B9" s="590"/>
      <c r="C9" s="590"/>
      <c r="D9" s="593"/>
      <c r="E9" s="1046"/>
      <c r="F9" s="344" t="s">
        <v>36</v>
      </c>
      <c r="G9" s="345">
        <v>15100</v>
      </c>
      <c r="H9" s="596"/>
      <c r="I9" s="599"/>
      <c r="J9" s="602"/>
      <c r="K9" s="605"/>
      <c r="L9" s="602"/>
      <c r="M9" s="627"/>
      <c r="N9" s="630"/>
      <c r="O9" s="602"/>
      <c r="P9" s="766"/>
      <c r="Q9" s="621"/>
      <c r="R9" s="1009"/>
      <c r="S9" s="624"/>
      <c r="T9" s="602"/>
      <c r="U9" s="602"/>
      <c r="V9" s="599"/>
      <c r="W9" s="602"/>
    </row>
    <row r="10" spans="1:23" s="25" customFormat="1">
      <c r="A10" s="1046"/>
      <c r="B10" s="590"/>
      <c r="C10" s="590"/>
      <c r="D10" s="593"/>
      <c r="E10" s="1046"/>
      <c r="F10" s="344" t="s">
        <v>141</v>
      </c>
      <c r="G10" s="345">
        <v>2000</v>
      </c>
      <c r="H10" s="596"/>
      <c r="I10" s="599"/>
      <c r="J10" s="602"/>
      <c r="K10" s="605"/>
      <c r="L10" s="602"/>
      <c r="M10" s="627"/>
      <c r="N10" s="630"/>
      <c r="O10" s="602"/>
      <c r="P10" s="766"/>
      <c r="Q10" s="621"/>
      <c r="R10" s="1009"/>
      <c r="S10" s="624"/>
      <c r="T10" s="602"/>
      <c r="U10" s="602"/>
      <c r="V10" s="599"/>
      <c r="W10" s="602"/>
    </row>
    <row r="11" spans="1:23" s="25" customFormat="1">
      <c r="A11" s="1046"/>
      <c r="B11" s="590"/>
      <c r="C11" s="590"/>
      <c r="D11" s="593"/>
      <c r="E11" s="1046"/>
      <c r="F11" s="344" t="s">
        <v>92</v>
      </c>
      <c r="G11" s="345">
        <v>400</v>
      </c>
      <c r="H11" s="596"/>
      <c r="I11" s="599"/>
      <c r="J11" s="602"/>
      <c r="K11" s="605"/>
      <c r="L11" s="602"/>
      <c r="M11" s="627"/>
      <c r="N11" s="630"/>
      <c r="O11" s="602"/>
      <c r="P11" s="766"/>
      <c r="Q11" s="621"/>
      <c r="R11" s="1009"/>
      <c r="S11" s="624"/>
      <c r="T11" s="602"/>
      <c r="U11" s="602"/>
      <c r="V11" s="599"/>
      <c r="W11" s="602"/>
    </row>
    <row r="12" spans="1:23" s="25" customFormat="1">
      <c r="A12" s="1046"/>
      <c r="B12" s="590"/>
      <c r="C12" s="590"/>
      <c r="D12" s="593"/>
      <c r="E12" s="1046"/>
      <c r="F12" s="344" t="s">
        <v>142</v>
      </c>
      <c r="G12" s="345">
        <v>50</v>
      </c>
      <c r="H12" s="596"/>
      <c r="I12" s="599"/>
      <c r="J12" s="602"/>
      <c r="K12" s="605"/>
      <c r="L12" s="602"/>
      <c r="M12" s="627"/>
      <c r="N12" s="630"/>
      <c r="O12" s="602"/>
      <c r="P12" s="766"/>
      <c r="Q12" s="621"/>
      <c r="R12" s="1009"/>
      <c r="S12" s="624"/>
      <c r="T12" s="602"/>
      <c r="U12" s="602"/>
      <c r="V12" s="599"/>
      <c r="W12" s="602"/>
    </row>
    <row r="13" spans="1:23" s="25" customFormat="1">
      <c r="A13" s="1046"/>
      <c r="B13" s="590"/>
      <c r="C13" s="590"/>
      <c r="D13" s="593"/>
      <c r="E13" s="1046"/>
      <c r="F13" s="344" t="s">
        <v>106</v>
      </c>
      <c r="G13" s="345">
        <v>5725</v>
      </c>
      <c r="H13" s="596"/>
      <c r="I13" s="599"/>
      <c r="J13" s="602"/>
      <c r="K13" s="605"/>
      <c r="L13" s="602"/>
      <c r="M13" s="627"/>
      <c r="N13" s="630"/>
      <c r="O13" s="602"/>
      <c r="P13" s="766"/>
      <c r="Q13" s="621"/>
      <c r="R13" s="1009"/>
      <c r="S13" s="624"/>
      <c r="T13" s="602"/>
      <c r="U13" s="602"/>
      <c r="V13" s="599"/>
      <c r="W13" s="602"/>
    </row>
    <row r="14" spans="1:23" s="25" customFormat="1">
      <c r="A14" s="1047"/>
      <c r="B14" s="591"/>
      <c r="C14" s="591"/>
      <c r="D14" s="594"/>
      <c r="E14" s="1047"/>
      <c r="F14" s="344" t="s">
        <v>143</v>
      </c>
      <c r="G14" s="345">
        <v>7995</v>
      </c>
      <c r="H14" s="597"/>
      <c r="I14" s="600"/>
      <c r="J14" s="603"/>
      <c r="K14" s="606"/>
      <c r="L14" s="603"/>
      <c r="M14" s="628"/>
      <c r="N14" s="631"/>
      <c r="O14" s="603"/>
      <c r="P14" s="767"/>
      <c r="Q14" s="622"/>
      <c r="R14" s="1010"/>
      <c r="S14" s="625"/>
      <c r="T14" s="603"/>
      <c r="U14" s="603"/>
      <c r="V14" s="600"/>
      <c r="W14" s="603"/>
    </row>
    <row r="15" spans="1:23" s="25" customFormat="1" ht="60">
      <c r="A15" s="1048">
        <v>3332</v>
      </c>
      <c r="B15" s="344" t="s">
        <v>49</v>
      </c>
      <c r="C15" s="344" t="s">
        <v>50</v>
      </c>
      <c r="D15" s="346" t="s">
        <v>144</v>
      </c>
      <c r="E15" s="1048" t="s">
        <v>542</v>
      </c>
      <c r="F15" s="344" t="s">
        <v>36</v>
      </c>
      <c r="G15" s="345">
        <v>500</v>
      </c>
      <c r="H15" s="345">
        <v>500</v>
      </c>
      <c r="I15" s="347">
        <v>2</v>
      </c>
      <c r="J15" s="348"/>
      <c r="K15" s="349"/>
      <c r="L15" s="348"/>
      <c r="M15" s="350"/>
      <c r="N15" s="351"/>
      <c r="O15" s="348"/>
      <c r="P15" s="519"/>
      <c r="Q15" s="352"/>
      <c r="R15" s="1011">
        <v>0</v>
      </c>
      <c r="S15" s="354"/>
      <c r="T15" s="348"/>
      <c r="U15" s="420" t="s">
        <v>300</v>
      </c>
      <c r="V15" s="361">
        <v>934</v>
      </c>
      <c r="W15" s="420" t="s">
        <v>299</v>
      </c>
    </row>
    <row r="16" spans="1:23" s="25" customFormat="1" ht="26.25" customHeight="1">
      <c r="A16" s="1051">
        <v>3355</v>
      </c>
      <c r="B16" s="607" t="s">
        <v>146</v>
      </c>
      <c r="C16" s="607" t="s">
        <v>147</v>
      </c>
      <c r="D16" s="608" t="s">
        <v>148</v>
      </c>
      <c r="E16" s="1049" t="s">
        <v>540</v>
      </c>
      <c r="F16" s="356" t="s">
        <v>149</v>
      </c>
      <c r="G16" s="357">
        <v>29762</v>
      </c>
      <c r="H16" s="609">
        <v>43104</v>
      </c>
      <c r="I16" s="610">
        <v>2</v>
      </c>
      <c r="J16" s="615"/>
      <c r="K16" s="616">
        <v>26000</v>
      </c>
      <c r="L16" s="615"/>
      <c r="M16" s="632"/>
      <c r="N16" s="635"/>
      <c r="O16" s="615"/>
      <c r="P16" s="654"/>
      <c r="Q16" s="610"/>
      <c r="R16" s="1012">
        <v>26000</v>
      </c>
      <c r="S16" s="652"/>
      <c r="T16" s="615"/>
      <c r="U16" s="653" t="s">
        <v>302</v>
      </c>
      <c r="V16" s="610">
        <v>932</v>
      </c>
      <c r="W16" s="653" t="s">
        <v>301</v>
      </c>
    </row>
    <row r="17" spans="1:23" s="25" customFormat="1">
      <c r="A17" s="1046"/>
      <c r="B17" s="590"/>
      <c r="C17" s="590"/>
      <c r="D17" s="593"/>
      <c r="E17" s="1046"/>
      <c r="F17" s="356" t="s">
        <v>34</v>
      </c>
      <c r="G17" s="357">
        <v>8178</v>
      </c>
      <c r="H17" s="596"/>
      <c r="I17" s="599"/>
      <c r="J17" s="602"/>
      <c r="K17" s="605"/>
      <c r="L17" s="602"/>
      <c r="M17" s="633"/>
      <c r="N17" s="636"/>
      <c r="O17" s="602"/>
      <c r="P17" s="639"/>
      <c r="Q17" s="593"/>
      <c r="R17" s="1009"/>
      <c r="S17" s="624"/>
      <c r="T17" s="602"/>
      <c r="U17" s="602"/>
      <c r="V17" s="599"/>
      <c r="W17" s="602"/>
    </row>
    <row r="18" spans="1:23" s="25" customFormat="1">
      <c r="A18" s="1047"/>
      <c r="B18" s="591"/>
      <c r="C18" s="591"/>
      <c r="D18" s="594"/>
      <c r="E18" s="1047"/>
      <c r="F18" s="356" t="s">
        <v>35</v>
      </c>
      <c r="G18" s="357">
        <v>5164</v>
      </c>
      <c r="H18" s="597"/>
      <c r="I18" s="600"/>
      <c r="J18" s="603"/>
      <c r="K18" s="606"/>
      <c r="L18" s="603"/>
      <c r="M18" s="634"/>
      <c r="N18" s="637"/>
      <c r="O18" s="603"/>
      <c r="P18" s="640"/>
      <c r="Q18" s="594"/>
      <c r="R18" s="1010"/>
      <c r="S18" s="625"/>
      <c r="T18" s="603"/>
      <c r="U18" s="603"/>
      <c r="V18" s="600"/>
      <c r="W18" s="603"/>
    </row>
    <row r="19" spans="1:23" s="25" customFormat="1" ht="26.25" customHeight="1">
      <c r="A19" s="1051">
        <v>3357</v>
      </c>
      <c r="B19" s="607" t="s">
        <v>146</v>
      </c>
      <c r="C19" s="607" t="s">
        <v>147</v>
      </c>
      <c r="D19" s="608" t="s">
        <v>150</v>
      </c>
      <c r="E19" s="1049" t="s">
        <v>540</v>
      </c>
      <c r="F19" s="356" t="s">
        <v>534</v>
      </c>
      <c r="G19" s="357">
        <v>12578</v>
      </c>
      <c r="H19" s="609">
        <v>22938</v>
      </c>
      <c r="I19" s="610">
        <v>3</v>
      </c>
      <c r="J19" s="615"/>
      <c r="K19" s="616">
        <v>7000</v>
      </c>
      <c r="L19" s="615"/>
      <c r="M19" s="632"/>
      <c r="N19" s="635"/>
      <c r="O19" s="615"/>
      <c r="P19" s="638"/>
      <c r="Q19" s="610"/>
      <c r="R19" s="1012">
        <v>7000</v>
      </c>
      <c r="S19" s="652"/>
      <c r="T19" s="615"/>
      <c r="U19" s="653" t="s">
        <v>302</v>
      </c>
      <c r="V19" s="610">
        <v>932</v>
      </c>
      <c r="W19" s="653" t="s">
        <v>301</v>
      </c>
    </row>
    <row r="20" spans="1:23" s="25" customFormat="1">
      <c r="A20" s="1046"/>
      <c r="B20" s="590"/>
      <c r="C20" s="590"/>
      <c r="D20" s="593"/>
      <c r="E20" s="1046"/>
      <c r="F20" s="356" t="s">
        <v>34</v>
      </c>
      <c r="G20" s="357">
        <v>8178</v>
      </c>
      <c r="H20" s="596"/>
      <c r="I20" s="599"/>
      <c r="J20" s="602"/>
      <c r="K20" s="605"/>
      <c r="L20" s="602"/>
      <c r="M20" s="633"/>
      <c r="N20" s="636"/>
      <c r="O20" s="602"/>
      <c r="P20" s="639"/>
      <c r="Q20" s="593"/>
      <c r="R20" s="1009"/>
      <c r="S20" s="624"/>
      <c r="T20" s="602"/>
      <c r="U20" s="602"/>
      <c r="V20" s="599"/>
      <c r="W20" s="602"/>
    </row>
    <row r="21" spans="1:23" s="25" customFormat="1">
      <c r="A21" s="1047"/>
      <c r="B21" s="591"/>
      <c r="C21" s="591"/>
      <c r="D21" s="594"/>
      <c r="E21" s="1047"/>
      <c r="F21" s="356" t="s">
        <v>35</v>
      </c>
      <c r="G21" s="357">
        <v>2182</v>
      </c>
      <c r="H21" s="597"/>
      <c r="I21" s="600"/>
      <c r="J21" s="603"/>
      <c r="K21" s="606"/>
      <c r="L21" s="603"/>
      <c r="M21" s="634"/>
      <c r="N21" s="637"/>
      <c r="O21" s="603"/>
      <c r="P21" s="640"/>
      <c r="Q21" s="594"/>
      <c r="R21" s="1010"/>
      <c r="S21" s="625"/>
      <c r="T21" s="603"/>
      <c r="U21" s="603"/>
      <c r="V21" s="600"/>
      <c r="W21" s="603"/>
    </row>
    <row r="22" spans="1:23" s="25" customFormat="1" ht="26.25" customHeight="1">
      <c r="A22" s="1051">
        <v>3358</v>
      </c>
      <c r="B22" s="607" t="s">
        <v>146</v>
      </c>
      <c r="C22" s="607" t="s">
        <v>147</v>
      </c>
      <c r="D22" s="608" t="s">
        <v>151</v>
      </c>
      <c r="E22" s="1049" t="s">
        <v>540</v>
      </c>
      <c r="F22" s="356" t="s">
        <v>535</v>
      </c>
      <c r="G22" s="357">
        <v>12578</v>
      </c>
      <c r="H22" s="609">
        <v>22938</v>
      </c>
      <c r="I22" s="610">
        <v>4</v>
      </c>
      <c r="J22" s="615"/>
      <c r="K22" s="616">
        <v>7000</v>
      </c>
      <c r="L22" s="615"/>
      <c r="M22" s="632"/>
      <c r="N22" s="635"/>
      <c r="O22" s="615"/>
      <c r="P22" s="638"/>
      <c r="Q22" s="610"/>
      <c r="R22" s="1012">
        <v>7000</v>
      </c>
      <c r="S22" s="652"/>
      <c r="T22" s="615"/>
      <c r="U22" s="653" t="s">
        <v>302</v>
      </c>
      <c r="V22" s="610">
        <v>932</v>
      </c>
      <c r="W22" s="653" t="s">
        <v>301</v>
      </c>
    </row>
    <row r="23" spans="1:23" s="25" customFormat="1">
      <c r="A23" s="1046"/>
      <c r="B23" s="590"/>
      <c r="C23" s="590"/>
      <c r="D23" s="593"/>
      <c r="E23" s="1046"/>
      <c r="F23" s="356" t="s">
        <v>34</v>
      </c>
      <c r="G23" s="357">
        <v>8178</v>
      </c>
      <c r="H23" s="596"/>
      <c r="I23" s="599"/>
      <c r="J23" s="602"/>
      <c r="K23" s="605"/>
      <c r="L23" s="602"/>
      <c r="M23" s="633"/>
      <c r="N23" s="636"/>
      <c r="O23" s="602"/>
      <c r="P23" s="639"/>
      <c r="Q23" s="593"/>
      <c r="R23" s="1009"/>
      <c r="S23" s="624"/>
      <c r="T23" s="602"/>
      <c r="U23" s="602"/>
      <c r="V23" s="599"/>
      <c r="W23" s="602"/>
    </row>
    <row r="24" spans="1:23" s="25" customFormat="1">
      <c r="A24" s="1047"/>
      <c r="B24" s="591"/>
      <c r="C24" s="591"/>
      <c r="D24" s="594"/>
      <c r="E24" s="1047"/>
      <c r="F24" s="356" t="s">
        <v>35</v>
      </c>
      <c r="G24" s="357">
        <v>2182</v>
      </c>
      <c r="H24" s="597"/>
      <c r="I24" s="600"/>
      <c r="J24" s="603"/>
      <c r="K24" s="606"/>
      <c r="L24" s="603"/>
      <c r="M24" s="634"/>
      <c r="N24" s="637"/>
      <c r="O24" s="603"/>
      <c r="P24" s="640"/>
      <c r="Q24" s="594"/>
      <c r="R24" s="1010"/>
      <c r="S24" s="625"/>
      <c r="T24" s="603"/>
      <c r="U24" s="603"/>
      <c r="V24" s="600"/>
      <c r="W24" s="603"/>
    </row>
    <row r="25" spans="1:23" s="25" customFormat="1" ht="26.25" customHeight="1">
      <c r="A25" s="1051">
        <v>3359</v>
      </c>
      <c r="B25" s="607" t="s">
        <v>146</v>
      </c>
      <c r="C25" s="607" t="s">
        <v>147</v>
      </c>
      <c r="D25" s="608" t="s">
        <v>152</v>
      </c>
      <c r="E25" s="1049" t="s">
        <v>540</v>
      </c>
      <c r="F25" s="356" t="s">
        <v>153</v>
      </c>
      <c r="G25" s="357" t="s">
        <v>59</v>
      </c>
      <c r="H25" s="609">
        <v>20000</v>
      </c>
      <c r="I25" s="610">
        <v>9</v>
      </c>
      <c r="J25" s="615"/>
      <c r="K25" s="616">
        <v>20000</v>
      </c>
      <c r="L25" s="615"/>
      <c r="M25" s="632"/>
      <c r="N25" s="635"/>
      <c r="O25" s="615"/>
      <c r="P25" s="638"/>
      <c r="Q25" s="610"/>
      <c r="R25" s="1012">
        <v>20000</v>
      </c>
      <c r="S25" s="652"/>
      <c r="T25" s="615"/>
      <c r="U25" s="615" t="s">
        <v>302</v>
      </c>
      <c r="V25" s="610">
        <v>932</v>
      </c>
      <c r="W25" s="615" t="s">
        <v>301</v>
      </c>
    </row>
    <row r="26" spans="1:23" s="25" customFormat="1">
      <c r="A26" s="1047"/>
      <c r="B26" s="591"/>
      <c r="C26" s="591"/>
      <c r="D26" s="594"/>
      <c r="E26" s="1047"/>
      <c r="F26" s="356" t="s">
        <v>41</v>
      </c>
      <c r="G26" s="357">
        <v>20000</v>
      </c>
      <c r="H26" s="597"/>
      <c r="I26" s="600"/>
      <c r="J26" s="603"/>
      <c r="K26" s="606"/>
      <c r="L26" s="603"/>
      <c r="M26" s="634"/>
      <c r="N26" s="637"/>
      <c r="O26" s="603"/>
      <c r="P26" s="640"/>
      <c r="Q26" s="594"/>
      <c r="R26" s="1010"/>
      <c r="S26" s="625"/>
      <c r="T26" s="603"/>
      <c r="U26" s="603"/>
      <c r="V26" s="600"/>
      <c r="W26" s="603"/>
    </row>
    <row r="27" spans="1:23" s="25" customFormat="1" ht="26.25" customHeight="1">
      <c r="A27" s="1051">
        <v>3360</v>
      </c>
      <c r="B27" s="607" t="s">
        <v>146</v>
      </c>
      <c r="C27" s="607" t="s">
        <v>147</v>
      </c>
      <c r="D27" s="608" t="s">
        <v>154</v>
      </c>
      <c r="E27" s="1049" t="s">
        <v>540</v>
      </c>
      <c r="F27" s="356" t="s">
        <v>155</v>
      </c>
      <c r="G27" s="357" t="s">
        <v>59</v>
      </c>
      <c r="H27" s="609">
        <v>20000</v>
      </c>
      <c r="I27" s="610">
        <v>5</v>
      </c>
      <c r="J27" s="615"/>
      <c r="K27" s="616">
        <v>16166</v>
      </c>
      <c r="L27" s="615"/>
      <c r="M27" s="632"/>
      <c r="N27" s="635"/>
      <c r="O27" s="615"/>
      <c r="P27" s="638"/>
      <c r="Q27" s="610"/>
      <c r="R27" s="1012">
        <v>16166</v>
      </c>
      <c r="S27" s="652"/>
      <c r="T27" s="615"/>
      <c r="U27" s="615" t="s">
        <v>302</v>
      </c>
      <c r="V27" s="610">
        <v>932</v>
      </c>
      <c r="W27" s="615" t="s">
        <v>301</v>
      </c>
    </row>
    <row r="28" spans="1:23" s="25" customFormat="1">
      <c r="A28" s="1047"/>
      <c r="B28" s="591"/>
      <c r="C28" s="591"/>
      <c r="D28" s="594"/>
      <c r="E28" s="1047"/>
      <c r="F28" s="356" t="s">
        <v>41</v>
      </c>
      <c r="G28" s="357">
        <v>20000</v>
      </c>
      <c r="H28" s="597"/>
      <c r="I28" s="600"/>
      <c r="J28" s="603"/>
      <c r="K28" s="605"/>
      <c r="L28" s="603"/>
      <c r="M28" s="634"/>
      <c r="N28" s="637"/>
      <c r="O28" s="603"/>
      <c r="P28" s="640"/>
      <c r="Q28" s="594"/>
      <c r="R28" s="1010"/>
      <c r="S28" s="625"/>
      <c r="T28" s="603"/>
      <c r="U28" s="603"/>
      <c r="V28" s="600"/>
      <c r="W28" s="603"/>
    </row>
    <row r="29" spans="1:23" s="25" customFormat="1" ht="26.25" customHeight="1">
      <c r="A29" s="1051">
        <v>3365</v>
      </c>
      <c r="B29" s="607" t="s">
        <v>156</v>
      </c>
      <c r="C29" s="607" t="s">
        <v>157</v>
      </c>
      <c r="D29" s="608" t="s">
        <v>158</v>
      </c>
      <c r="E29" s="1049" t="s">
        <v>531</v>
      </c>
      <c r="F29" s="356" t="s">
        <v>536</v>
      </c>
      <c r="G29" s="357">
        <v>58000</v>
      </c>
      <c r="H29" s="609">
        <v>76178</v>
      </c>
      <c r="I29" s="610">
        <v>1</v>
      </c>
      <c r="J29" s="615"/>
      <c r="K29" s="358"/>
      <c r="L29" s="668"/>
      <c r="M29" s="671">
        <v>76178</v>
      </c>
      <c r="N29" s="635"/>
      <c r="O29" s="615"/>
      <c r="P29" s="638"/>
      <c r="Q29" s="610"/>
      <c r="R29" s="1012">
        <v>76178</v>
      </c>
      <c r="S29" s="1013" t="s">
        <v>531</v>
      </c>
      <c r="T29" s="615"/>
      <c r="U29" s="653" t="s">
        <v>304</v>
      </c>
      <c r="V29" s="610">
        <v>949</v>
      </c>
      <c r="W29" s="653" t="s">
        <v>303</v>
      </c>
    </row>
    <row r="30" spans="1:23" s="25" customFormat="1">
      <c r="A30" s="1046"/>
      <c r="B30" s="590"/>
      <c r="C30" s="590"/>
      <c r="D30" s="593"/>
      <c r="E30" s="1046"/>
      <c r="F30" s="356" t="s">
        <v>34</v>
      </c>
      <c r="G30" s="357">
        <v>8178</v>
      </c>
      <c r="H30" s="596"/>
      <c r="I30" s="599"/>
      <c r="J30" s="602"/>
      <c r="K30" s="274"/>
      <c r="L30" s="669"/>
      <c r="M30" s="672"/>
      <c r="N30" s="636"/>
      <c r="O30" s="602"/>
      <c r="P30" s="639"/>
      <c r="Q30" s="593"/>
      <c r="R30" s="1009"/>
      <c r="S30" s="624"/>
      <c r="T30" s="602"/>
      <c r="U30" s="602"/>
      <c r="V30" s="599"/>
      <c r="W30" s="602"/>
    </row>
    <row r="31" spans="1:23" s="25" customFormat="1">
      <c r="A31" s="1046"/>
      <c r="B31" s="590"/>
      <c r="C31" s="590"/>
      <c r="D31" s="593"/>
      <c r="E31" s="1046"/>
      <c r="F31" s="356" t="s">
        <v>35</v>
      </c>
      <c r="G31" s="357">
        <v>10000</v>
      </c>
      <c r="H31" s="596"/>
      <c r="I31" s="599"/>
      <c r="J31" s="602"/>
      <c r="K31" s="274"/>
      <c r="L31" s="669"/>
      <c r="M31" s="672"/>
      <c r="N31" s="636"/>
      <c r="O31" s="602"/>
      <c r="P31" s="639"/>
      <c r="Q31" s="593"/>
      <c r="R31" s="1009"/>
      <c r="S31" s="624"/>
      <c r="T31" s="602"/>
      <c r="U31" s="602"/>
      <c r="V31" s="599"/>
      <c r="W31" s="602"/>
    </row>
    <row r="32" spans="1:23" s="25" customFormat="1">
      <c r="A32" s="1047"/>
      <c r="B32" s="591"/>
      <c r="C32" s="591"/>
      <c r="D32" s="594"/>
      <c r="E32" s="1047"/>
      <c r="F32" s="356"/>
      <c r="G32" s="357" t="s">
        <v>59</v>
      </c>
      <c r="H32" s="597"/>
      <c r="I32" s="600"/>
      <c r="J32" s="603"/>
      <c r="K32" s="275"/>
      <c r="L32" s="670"/>
      <c r="M32" s="673"/>
      <c r="N32" s="637"/>
      <c r="O32" s="603"/>
      <c r="P32" s="639"/>
      <c r="Q32" s="594"/>
      <c r="R32" s="1010"/>
      <c r="S32" s="625"/>
      <c r="T32" s="603"/>
      <c r="U32" s="603"/>
      <c r="V32" s="600"/>
      <c r="W32" s="603"/>
    </row>
    <row r="33" spans="1:23" s="25" customFormat="1" ht="27" customHeight="1">
      <c r="A33" s="1050">
        <v>3367</v>
      </c>
      <c r="B33" s="359" t="s">
        <v>156</v>
      </c>
      <c r="C33" s="359" t="s">
        <v>157</v>
      </c>
      <c r="D33" s="355" t="s">
        <v>159</v>
      </c>
      <c r="E33" s="1050"/>
      <c r="F33" s="359" t="s">
        <v>138</v>
      </c>
      <c r="G33" s="360">
        <v>3000</v>
      </c>
      <c r="H33" s="360">
        <v>3000</v>
      </c>
      <c r="I33" s="361">
        <v>1</v>
      </c>
      <c r="J33" s="348"/>
      <c r="K33" s="349"/>
      <c r="L33" s="348"/>
      <c r="M33" s="350"/>
      <c r="N33" s="351" t="s">
        <v>160</v>
      </c>
      <c r="O33" s="348"/>
      <c r="P33" s="403"/>
      <c r="Q33" s="352"/>
      <c r="R33" s="353"/>
      <c r="S33" s="354"/>
      <c r="T33" s="348"/>
      <c r="U33" s="420" t="s">
        <v>304</v>
      </c>
      <c r="V33" s="361">
        <v>949</v>
      </c>
      <c r="W33" s="420" t="s">
        <v>303</v>
      </c>
    </row>
    <row r="34" spans="1:23" s="25" customFormat="1" ht="31.5" customHeight="1">
      <c r="A34" s="1051">
        <v>3398</v>
      </c>
      <c r="B34" s="607" t="s">
        <v>161</v>
      </c>
      <c r="C34" s="607" t="s">
        <v>162</v>
      </c>
      <c r="D34" s="608" t="s">
        <v>163</v>
      </c>
      <c r="E34" s="1049" t="s">
        <v>539</v>
      </c>
      <c r="F34" s="1044" t="s">
        <v>538</v>
      </c>
      <c r="G34" s="357">
        <v>29762</v>
      </c>
      <c r="H34" s="609">
        <v>43104</v>
      </c>
      <c r="I34" s="610">
        <v>1</v>
      </c>
      <c r="J34" s="615"/>
      <c r="K34" s="616">
        <v>22500</v>
      </c>
      <c r="L34" s="615"/>
      <c r="M34" s="632"/>
      <c r="N34" s="635"/>
      <c r="O34" s="615"/>
      <c r="P34" s="654"/>
      <c r="Q34" s="610"/>
      <c r="R34" s="1012">
        <v>22500</v>
      </c>
      <c r="S34" s="652"/>
      <c r="T34" s="615"/>
      <c r="U34" s="615">
        <v>1.3</v>
      </c>
      <c r="V34" s="610">
        <v>950</v>
      </c>
      <c r="W34" s="674" t="s">
        <v>305</v>
      </c>
    </row>
    <row r="35" spans="1:23" s="25" customFormat="1">
      <c r="A35" s="1046"/>
      <c r="B35" s="590"/>
      <c r="C35" s="590"/>
      <c r="D35" s="593"/>
      <c r="E35" s="1046"/>
      <c r="F35" s="356" t="s">
        <v>34</v>
      </c>
      <c r="G35" s="357">
        <v>8178</v>
      </c>
      <c r="H35" s="596"/>
      <c r="I35" s="599"/>
      <c r="J35" s="602"/>
      <c r="K35" s="605"/>
      <c r="L35" s="602"/>
      <c r="M35" s="633"/>
      <c r="N35" s="636"/>
      <c r="O35" s="602"/>
      <c r="P35" s="639"/>
      <c r="Q35" s="593"/>
      <c r="R35" s="1009"/>
      <c r="S35" s="624"/>
      <c r="T35" s="602"/>
      <c r="U35" s="602"/>
      <c r="V35" s="599"/>
      <c r="W35" s="602"/>
    </row>
    <row r="36" spans="1:23" s="25" customFormat="1">
      <c r="A36" s="1047"/>
      <c r="B36" s="591"/>
      <c r="C36" s="591"/>
      <c r="D36" s="594"/>
      <c r="E36" s="1047"/>
      <c r="F36" s="356" t="s">
        <v>35</v>
      </c>
      <c r="G36" s="357">
        <v>5164</v>
      </c>
      <c r="H36" s="597"/>
      <c r="I36" s="600"/>
      <c r="J36" s="603"/>
      <c r="K36" s="606"/>
      <c r="L36" s="603"/>
      <c r="M36" s="634"/>
      <c r="N36" s="637"/>
      <c r="O36" s="603"/>
      <c r="P36" s="640"/>
      <c r="Q36" s="594"/>
      <c r="R36" s="1010"/>
      <c r="S36" s="625"/>
      <c r="T36" s="603"/>
      <c r="U36" s="603"/>
      <c r="V36" s="600"/>
      <c r="W36" s="675"/>
    </row>
    <row r="37" spans="1:23" s="25" customFormat="1" ht="15" customHeight="1">
      <c r="A37" s="1051">
        <v>3399</v>
      </c>
      <c r="B37" s="607" t="s">
        <v>161</v>
      </c>
      <c r="C37" s="607" t="s">
        <v>162</v>
      </c>
      <c r="D37" s="608" t="s">
        <v>164</v>
      </c>
      <c r="E37" s="1049" t="s">
        <v>543</v>
      </c>
      <c r="F37" s="356" t="s">
        <v>537</v>
      </c>
      <c r="G37" s="357">
        <v>32581</v>
      </c>
      <c r="H37" s="609">
        <v>46412</v>
      </c>
      <c r="I37" s="610">
        <v>2</v>
      </c>
      <c r="J37" s="615"/>
      <c r="K37" s="616">
        <v>22000</v>
      </c>
      <c r="L37" s="615"/>
      <c r="M37" s="632"/>
      <c r="N37" s="635"/>
      <c r="O37" s="615"/>
      <c r="P37" s="638"/>
      <c r="Q37" s="610"/>
      <c r="R37" s="1012">
        <v>22000</v>
      </c>
      <c r="S37" s="652"/>
      <c r="T37" s="615"/>
      <c r="U37" s="615">
        <v>1.3</v>
      </c>
      <c r="V37" s="610">
        <v>950</v>
      </c>
      <c r="W37" s="674" t="s">
        <v>305</v>
      </c>
    </row>
    <row r="38" spans="1:23" s="25" customFormat="1">
      <c r="A38" s="1046"/>
      <c r="B38" s="590"/>
      <c r="C38" s="590"/>
      <c r="D38" s="593"/>
      <c r="E38" s="1046"/>
      <c r="F38" s="356" t="s">
        <v>34</v>
      </c>
      <c r="G38" s="357">
        <v>8178</v>
      </c>
      <c r="H38" s="596"/>
      <c r="I38" s="599"/>
      <c r="J38" s="602"/>
      <c r="K38" s="605"/>
      <c r="L38" s="602"/>
      <c r="M38" s="633"/>
      <c r="N38" s="636"/>
      <c r="O38" s="602"/>
      <c r="P38" s="639"/>
      <c r="Q38" s="593"/>
      <c r="R38" s="1009"/>
      <c r="S38" s="624"/>
      <c r="T38" s="602"/>
      <c r="U38" s="602"/>
      <c r="V38" s="599"/>
      <c r="W38" s="602"/>
    </row>
    <row r="39" spans="1:23" s="25" customFormat="1">
      <c r="A39" s="1047"/>
      <c r="B39" s="591"/>
      <c r="C39" s="591"/>
      <c r="D39" s="594"/>
      <c r="E39" s="1047"/>
      <c r="F39" s="356" t="s">
        <v>35</v>
      </c>
      <c r="G39" s="357">
        <v>5653</v>
      </c>
      <c r="H39" s="597"/>
      <c r="I39" s="600"/>
      <c r="J39" s="603"/>
      <c r="K39" s="606"/>
      <c r="L39" s="603"/>
      <c r="M39" s="634"/>
      <c r="N39" s="637"/>
      <c r="O39" s="603"/>
      <c r="P39" s="640"/>
      <c r="Q39" s="594"/>
      <c r="R39" s="1010"/>
      <c r="S39" s="625"/>
      <c r="T39" s="603"/>
      <c r="U39" s="603"/>
      <c r="V39" s="600"/>
      <c r="W39" s="675"/>
    </row>
    <row r="40" spans="1:23" s="25" customFormat="1" ht="26.25" customHeight="1">
      <c r="A40" s="1051">
        <v>3400</v>
      </c>
      <c r="B40" s="607" t="s">
        <v>161</v>
      </c>
      <c r="C40" s="607" t="s">
        <v>162</v>
      </c>
      <c r="D40" s="608" t="s">
        <v>165</v>
      </c>
      <c r="E40" s="1051"/>
      <c r="F40" s="356" t="s">
        <v>166</v>
      </c>
      <c r="G40" s="357">
        <v>27316</v>
      </c>
      <c r="H40" s="609">
        <v>40233</v>
      </c>
      <c r="I40" s="610">
        <v>3</v>
      </c>
      <c r="J40" s="615"/>
      <c r="K40" s="616"/>
      <c r="L40" s="615"/>
      <c r="M40" s="632"/>
      <c r="N40" s="635"/>
      <c r="O40" s="615"/>
      <c r="P40" s="638"/>
      <c r="Q40" s="610"/>
      <c r="R40" s="1012"/>
      <c r="S40" s="652"/>
      <c r="T40" s="615"/>
      <c r="U40" s="615">
        <v>1.3</v>
      </c>
      <c r="V40" s="610">
        <v>950</v>
      </c>
      <c r="W40" s="653" t="s">
        <v>305</v>
      </c>
    </row>
    <row r="41" spans="1:23" s="25" customFormat="1">
      <c r="A41" s="1046"/>
      <c r="B41" s="590"/>
      <c r="C41" s="590"/>
      <c r="D41" s="593"/>
      <c r="E41" s="1046"/>
      <c r="F41" s="356" t="s">
        <v>34</v>
      </c>
      <c r="G41" s="357">
        <v>8178</v>
      </c>
      <c r="H41" s="596"/>
      <c r="I41" s="599"/>
      <c r="J41" s="602"/>
      <c r="K41" s="605"/>
      <c r="L41" s="602"/>
      <c r="M41" s="633"/>
      <c r="N41" s="636"/>
      <c r="O41" s="602"/>
      <c r="P41" s="639"/>
      <c r="Q41" s="593"/>
      <c r="R41" s="1009"/>
      <c r="S41" s="624"/>
      <c r="T41" s="602"/>
      <c r="U41" s="602"/>
      <c r="V41" s="599"/>
      <c r="W41" s="602"/>
    </row>
    <row r="42" spans="1:23" s="25" customFormat="1">
      <c r="A42" s="1047"/>
      <c r="B42" s="591"/>
      <c r="C42" s="591"/>
      <c r="D42" s="594"/>
      <c r="E42" s="1047"/>
      <c r="F42" s="356" t="s">
        <v>35</v>
      </c>
      <c r="G42" s="357">
        <v>4739</v>
      </c>
      <c r="H42" s="597"/>
      <c r="I42" s="600"/>
      <c r="J42" s="603"/>
      <c r="K42" s="606"/>
      <c r="L42" s="603"/>
      <c r="M42" s="634"/>
      <c r="N42" s="637"/>
      <c r="O42" s="603"/>
      <c r="P42" s="640"/>
      <c r="Q42" s="594"/>
      <c r="R42" s="1010"/>
      <c r="S42" s="625"/>
      <c r="T42" s="603"/>
      <c r="U42" s="603"/>
      <c r="V42" s="600"/>
      <c r="W42" s="603"/>
    </row>
    <row r="43" spans="1:23" s="25" customFormat="1" ht="15" customHeight="1">
      <c r="A43" s="1051">
        <v>3401</v>
      </c>
      <c r="B43" s="607" t="s">
        <v>161</v>
      </c>
      <c r="C43" s="607" t="s">
        <v>162</v>
      </c>
      <c r="D43" s="608" t="s">
        <v>167</v>
      </c>
      <c r="E43" s="1049" t="s">
        <v>544</v>
      </c>
      <c r="F43" s="356" t="s">
        <v>41</v>
      </c>
      <c r="G43" s="357">
        <v>13000</v>
      </c>
      <c r="H43" s="609">
        <v>15000</v>
      </c>
      <c r="I43" s="610">
        <v>4</v>
      </c>
      <c r="J43" s="615"/>
      <c r="K43" s="616">
        <v>10000</v>
      </c>
      <c r="L43" s="615"/>
      <c r="M43" s="632"/>
      <c r="N43" s="635"/>
      <c r="O43" s="615"/>
      <c r="P43" s="638"/>
      <c r="Q43" s="610"/>
      <c r="R43" s="1012">
        <v>10000</v>
      </c>
      <c r="S43" s="652"/>
      <c r="T43" s="615"/>
      <c r="U43" s="615">
        <v>1.3</v>
      </c>
      <c r="V43" s="610">
        <v>950</v>
      </c>
      <c r="W43" s="653" t="s">
        <v>305</v>
      </c>
    </row>
    <row r="44" spans="1:23" s="25" customFormat="1">
      <c r="A44" s="1047"/>
      <c r="B44" s="591"/>
      <c r="C44" s="591"/>
      <c r="D44" s="594"/>
      <c r="E44" s="1047"/>
      <c r="F44" s="356" t="s">
        <v>110</v>
      </c>
      <c r="G44" s="357">
        <v>2000</v>
      </c>
      <c r="H44" s="597"/>
      <c r="I44" s="600"/>
      <c r="J44" s="603"/>
      <c r="K44" s="606"/>
      <c r="L44" s="603"/>
      <c r="M44" s="634"/>
      <c r="N44" s="637"/>
      <c r="O44" s="603"/>
      <c r="P44" s="640"/>
      <c r="Q44" s="594"/>
      <c r="R44" s="1010"/>
      <c r="S44" s="625"/>
      <c r="T44" s="603"/>
      <c r="U44" s="603"/>
      <c r="V44" s="600"/>
      <c r="W44" s="603"/>
    </row>
    <row r="45" spans="1:23" s="25" customFormat="1" ht="45">
      <c r="A45" s="1052">
        <v>3402</v>
      </c>
      <c r="B45" s="356" t="s">
        <v>161</v>
      </c>
      <c r="C45" s="356" t="s">
        <v>162</v>
      </c>
      <c r="D45" s="362" t="s">
        <v>168</v>
      </c>
      <c r="E45" s="1052"/>
      <c r="F45" s="356" t="s">
        <v>41</v>
      </c>
      <c r="G45" s="357">
        <v>32500</v>
      </c>
      <c r="H45" s="363">
        <v>32500</v>
      </c>
      <c r="I45" s="352">
        <v>5</v>
      </c>
      <c r="J45" s="348"/>
      <c r="K45" s="349"/>
      <c r="L45" s="348"/>
      <c r="M45" s="350"/>
      <c r="N45" s="351"/>
      <c r="O45" s="348"/>
      <c r="P45" s="520"/>
      <c r="Q45" s="352"/>
      <c r="R45" s="1011"/>
      <c r="S45" s="354"/>
      <c r="T45" s="348"/>
      <c r="U45" s="348">
        <v>1.3</v>
      </c>
      <c r="V45" s="352">
        <v>950</v>
      </c>
      <c r="W45" s="420" t="s">
        <v>305</v>
      </c>
    </row>
    <row r="46" spans="1:23" s="25" customFormat="1" ht="30">
      <c r="A46" s="1052">
        <v>3403</v>
      </c>
      <c r="B46" s="356" t="s">
        <v>161</v>
      </c>
      <c r="C46" s="356" t="s">
        <v>162</v>
      </c>
      <c r="D46" s="362" t="s">
        <v>169</v>
      </c>
      <c r="E46" s="1053" t="s">
        <v>545</v>
      </c>
      <c r="F46" s="356" t="s">
        <v>41</v>
      </c>
      <c r="G46" s="357">
        <v>1053</v>
      </c>
      <c r="H46" s="363">
        <v>1053</v>
      </c>
      <c r="I46" s="352">
        <v>6</v>
      </c>
      <c r="J46" s="348"/>
      <c r="K46" s="349">
        <v>1053</v>
      </c>
      <c r="L46" s="348"/>
      <c r="M46" s="350"/>
      <c r="N46" s="351"/>
      <c r="O46" s="348"/>
      <c r="P46" s="520"/>
      <c r="Q46" s="352"/>
      <c r="R46" s="1011">
        <v>1053</v>
      </c>
      <c r="S46" s="354"/>
      <c r="T46" s="348"/>
      <c r="U46" s="348">
        <v>1.3</v>
      </c>
      <c r="V46" s="352">
        <v>950</v>
      </c>
      <c r="W46" s="420" t="s">
        <v>305</v>
      </c>
    </row>
    <row r="47" spans="1:23" s="25" customFormat="1" ht="30">
      <c r="A47" s="1052">
        <v>3404</v>
      </c>
      <c r="B47" s="356" t="s">
        <v>161</v>
      </c>
      <c r="C47" s="356" t="s">
        <v>162</v>
      </c>
      <c r="D47" s="362" t="s">
        <v>170</v>
      </c>
      <c r="E47" s="1053" t="s">
        <v>539</v>
      </c>
      <c r="F47" s="356" t="s">
        <v>41</v>
      </c>
      <c r="G47" s="357">
        <v>2000</v>
      </c>
      <c r="H47" s="363">
        <v>2000</v>
      </c>
      <c r="I47" s="352">
        <v>7</v>
      </c>
      <c r="J47" s="348"/>
      <c r="K47" s="349">
        <v>1875</v>
      </c>
      <c r="L47" s="348"/>
      <c r="M47" s="350"/>
      <c r="N47" s="351"/>
      <c r="O47" s="348"/>
      <c r="P47" s="520"/>
      <c r="Q47" s="352"/>
      <c r="R47" s="1011">
        <v>1875</v>
      </c>
      <c r="S47" s="354"/>
      <c r="T47" s="348"/>
      <c r="U47" s="348">
        <v>1.3</v>
      </c>
      <c r="V47" s="352">
        <v>950</v>
      </c>
      <c r="W47" s="420" t="s">
        <v>305</v>
      </c>
    </row>
    <row r="48" spans="1:23" s="25" customFormat="1" ht="45">
      <c r="A48" s="1052">
        <v>3405</v>
      </c>
      <c r="B48" s="356" t="s">
        <v>161</v>
      </c>
      <c r="C48" s="356" t="s">
        <v>162</v>
      </c>
      <c r="D48" s="362" t="s">
        <v>306</v>
      </c>
      <c r="E48" s="1053" t="s">
        <v>543</v>
      </c>
      <c r="F48" s="356" t="s">
        <v>41</v>
      </c>
      <c r="G48" s="357">
        <v>4000</v>
      </c>
      <c r="H48" s="363">
        <v>4000</v>
      </c>
      <c r="I48" s="352">
        <v>8</v>
      </c>
      <c r="J48" s="269"/>
      <c r="K48" s="349">
        <v>4000</v>
      </c>
      <c r="L48" s="269"/>
      <c r="M48" s="364"/>
      <c r="N48" s="271" t="s">
        <v>293</v>
      </c>
      <c r="O48" s="269"/>
      <c r="P48" s="520"/>
      <c r="Q48" s="352"/>
      <c r="R48" s="1014">
        <v>4000</v>
      </c>
      <c r="S48" s="293"/>
      <c r="T48" s="269"/>
      <c r="U48" s="269">
        <v>1.3</v>
      </c>
      <c r="V48" s="352">
        <v>950</v>
      </c>
      <c r="W48" s="421" t="s">
        <v>305</v>
      </c>
    </row>
    <row r="49" spans="1:23" s="25" customFormat="1" ht="64.5" customHeight="1">
      <c r="A49" s="1052">
        <v>3448</v>
      </c>
      <c r="B49" s="356" t="s">
        <v>171</v>
      </c>
      <c r="C49" s="356" t="s">
        <v>172</v>
      </c>
      <c r="D49" s="362" t="s">
        <v>173</v>
      </c>
      <c r="E49" s="1053" t="s">
        <v>546</v>
      </c>
      <c r="F49" s="356" t="s">
        <v>41</v>
      </c>
      <c r="G49" s="357">
        <v>21000</v>
      </c>
      <c r="H49" s="363">
        <v>21000</v>
      </c>
      <c r="I49" s="352">
        <v>1</v>
      </c>
      <c r="J49" s="365"/>
      <c r="K49" s="349">
        <v>25000</v>
      </c>
      <c r="L49" s="365"/>
      <c r="M49" s="264"/>
      <c r="N49" s="366" t="s">
        <v>285</v>
      </c>
      <c r="O49" s="365"/>
      <c r="P49" s="520"/>
      <c r="Q49" s="352"/>
      <c r="R49" s="1015">
        <v>25000</v>
      </c>
      <c r="S49" s="367"/>
      <c r="T49" s="365"/>
      <c r="U49" s="365" t="s">
        <v>61</v>
      </c>
      <c r="V49" s="352">
        <v>943</v>
      </c>
      <c r="W49" s="365" t="s">
        <v>61</v>
      </c>
    </row>
    <row r="50" spans="1:23" s="25" customFormat="1" ht="15" customHeight="1">
      <c r="A50" s="1051">
        <v>3451</v>
      </c>
      <c r="B50" s="607" t="s">
        <v>174</v>
      </c>
      <c r="C50" s="607" t="s">
        <v>175</v>
      </c>
      <c r="D50" s="608" t="s">
        <v>176</v>
      </c>
      <c r="E50" s="1049" t="s">
        <v>547</v>
      </c>
      <c r="F50" s="356" t="s">
        <v>177</v>
      </c>
      <c r="G50" s="357">
        <v>10000</v>
      </c>
      <c r="H50" s="609">
        <v>20000</v>
      </c>
      <c r="I50" s="610">
        <v>1</v>
      </c>
      <c r="J50" s="602"/>
      <c r="K50" s="267"/>
      <c r="L50" s="602"/>
      <c r="M50" s="677"/>
      <c r="N50" s="636"/>
      <c r="O50" s="602"/>
      <c r="P50" s="638"/>
      <c r="Q50" s="610"/>
      <c r="R50" s="1009">
        <v>8000</v>
      </c>
      <c r="S50" s="624"/>
      <c r="T50" s="602"/>
      <c r="U50" s="676" t="s">
        <v>308</v>
      </c>
      <c r="V50" s="610">
        <v>960</v>
      </c>
      <c r="W50" s="676" t="s">
        <v>307</v>
      </c>
    </row>
    <row r="51" spans="1:23" s="25" customFormat="1">
      <c r="A51" s="1047"/>
      <c r="B51" s="591"/>
      <c r="C51" s="591"/>
      <c r="D51" s="594"/>
      <c r="E51" s="1047"/>
      <c r="F51" s="356" t="s">
        <v>41</v>
      </c>
      <c r="G51" s="357">
        <v>10000</v>
      </c>
      <c r="H51" s="597"/>
      <c r="I51" s="600"/>
      <c r="J51" s="603"/>
      <c r="K51" s="368">
        <v>8000</v>
      </c>
      <c r="L51" s="603"/>
      <c r="M51" s="678"/>
      <c r="N51" s="637"/>
      <c r="O51" s="603"/>
      <c r="P51" s="640"/>
      <c r="Q51" s="594"/>
      <c r="R51" s="1010"/>
      <c r="S51" s="625"/>
      <c r="T51" s="603"/>
      <c r="U51" s="603"/>
      <c r="V51" s="600"/>
      <c r="W51" s="603"/>
    </row>
    <row r="52" spans="1:23" s="25" customFormat="1" ht="15" customHeight="1">
      <c r="A52" s="1051">
        <v>3465</v>
      </c>
      <c r="B52" s="607" t="s">
        <v>178</v>
      </c>
      <c r="C52" s="607" t="s">
        <v>179</v>
      </c>
      <c r="D52" s="608" t="s">
        <v>180</v>
      </c>
      <c r="E52" s="1049" t="s">
        <v>548</v>
      </c>
      <c r="F52" s="356" t="s">
        <v>41</v>
      </c>
      <c r="G52" s="357">
        <v>18400</v>
      </c>
      <c r="H52" s="609">
        <v>30000</v>
      </c>
      <c r="I52" s="610">
        <v>2</v>
      </c>
      <c r="J52" s="679"/>
      <c r="K52" s="616">
        <v>30000</v>
      </c>
      <c r="L52" s="679"/>
      <c r="M52" s="683"/>
      <c r="N52" s="685" t="s">
        <v>286</v>
      </c>
      <c r="O52" s="679"/>
      <c r="P52" s="638"/>
      <c r="Q52" s="610"/>
      <c r="R52" s="1012">
        <v>30000</v>
      </c>
      <c r="S52" s="681"/>
      <c r="T52" s="679"/>
      <c r="U52" s="615">
        <v>1.7</v>
      </c>
      <c r="V52" s="610">
        <v>969</v>
      </c>
      <c r="W52" s="615">
        <v>1.7</v>
      </c>
    </row>
    <row r="53" spans="1:23" s="25" customFormat="1" ht="54.75" customHeight="1">
      <c r="A53" s="1054"/>
      <c r="B53" s="591"/>
      <c r="C53" s="591"/>
      <c r="D53" s="594"/>
      <c r="E53" s="1054"/>
      <c r="F53" s="356" t="s">
        <v>110</v>
      </c>
      <c r="G53" s="357">
        <v>11600</v>
      </c>
      <c r="H53" s="597"/>
      <c r="I53" s="600"/>
      <c r="J53" s="680"/>
      <c r="K53" s="687"/>
      <c r="L53" s="680"/>
      <c r="M53" s="684"/>
      <c r="N53" s="686"/>
      <c r="O53" s="680"/>
      <c r="P53" s="639"/>
      <c r="Q53" s="594"/>
      <c r="R53" s="1010"/>
      <c r="S53" s="682"/>
      <c r="T53" s="680"/>
      <c r="U53" s="603"/>
      <c r="V53" s="600"/>
      <c r="W53" s="603"/>
    </row>
    <row r="54" spans="1:23" s="25" customFormat="1" ht="45">
      <c r="A54" s="1050">
        <v>3468</v>
      </c>
      <c r="B54" s="359" t="s">
        <v>181</v>
      </c>
      <c r="C54" s="359" t="s">
        <v>182</v>
      </c>
      <c r="D54" s="355" t="s">
        <v>183</v>
      </c>
      <c r="E54" s="1050" t="s">
        <v>549</v>
      </c>
      <c r="F54" s="359" t="s">
        <v>36</v>
      </c>
      <c r="G54" s="360">
        <v>22500</v>
      </c>
      <c r="H54" s="360">
        <v>22500</v>
      </c>
      <c r="I54" s="361">
        <v>2</v>
      </c>
      <c r="J54" s="348"/>
      <c r="K54" s="349">
        <v>22500</v>
      </c>
      <c r="L54" s="348"/>
      <c r="M54" s="350"/>
      <c r="N54" s="351"/>
      <c r="O54" s="348"/>
      <c r="P54" s="403"/>
      <c r="Q54" s="352"/>
      <c r="R54" s="1011">
        <v>22500</v>
      </c>
      <c r="S54" s="354"/>
      <c r="T54" s="348"/>
      <c r="U54" s="420" t="s">
        <v>310</v>
      </c>
      <c r="V54" s="361">
        <v>954</v>
      </c>
      <c r="W54" s="420" t="s">
        <v>309</v>
      </c>
    </row>
    <row r="55" spans="1:23" s="25" customFormat="1" ht="26.25" customHeight="1">
      <c r="A55" s="1051">
        <v>3469</v>
      </c>
      <c r="B55" s="607" t="s">
        <v>181</v>
      </c>
      <c r="C55" s="607" t="s">
        <v>182</v>
      </c>
      <c r="D55" s="608" t="s">
        <v>184</v>
      </c>
      <c r="E55" s="1049" t="s">
        <v>550</v>
      </c>
      <c r="F55" s="356" t="s">
        <v>185</v>
      </c>
      <c r="G55" s="357" t="s">
        <v>59</v>
      </c>
      <c r="H55" s="609">
        <v>54510</v>
      </c>
      <c r="I55" s="610">
        <v>2</v>
      </c>
      <c r="J55" s="615"/>
      <c r="K55" s="616">
        <v>54510</v>
      </c>
      <c r="L55" s="615"/>
      <c r="M55" s="683"/>
      <c r="N55" s="689" t="s">
        <v>287</v>
      </c>
      <c r="O55" s="615"/>
      <c r="P55" s="654"/>
      <c r="Q55" s="610"/>
      <c r="R55" s="1012">
        <v>54510</v>
      </c>
      <c r="S55" s="652"/>
      <c r="T55" s="615"/>
      <c r="U55" s="653" t="s">
        <v>310</v>
      </c>
      <c r="V55" s="610">
        <v>954</v>
      </c>
      <c r="W55" s="653" t="s">
        <v>309</v>
      </c>
    </row>
    <row r="56" spans="1:23" s="25" customFormat="1" ht="45" customHeight="1">
      <c r="A56" s="1054"/>
      <c r="B56" s="591"/>
      <c r="C56" s="591"/>
      <c r="D56" s="594"/>
      <c r="E56" s="1054"/>
      <c r="F56" s="356" t="s">
        <v>41</v>
      </c>
      <c r="G56" s="357">
        <v>54510</v>
      </c>
      <c r="H56" s="597"/>
      <c r="I56" s="600"/>
      <c r="J56" s="688"/>
      <c r="K56" s="687"/>
      <c r="L56" s="688"/>
      <c r="M56" s="684"/>
      <c r="N56" s="690"/>
      <c r="O56" s="688"/>
      <c r="P56" s="640"/>
      <c r="Q56" s="594"/>
      <c r="R56" s="1016"/>
      <c r="S56" s="691"/>
      <c r="T56" s="688"/>
      <c r="U56" s="688"/>
      <c r="V56" s="600"/>
      <c r="W56" s="688"/>
    </row>
    <row r="57" spans="1:23" s="25" customFormat="1" ht="15" customHeight="1">
      <c r="A57" s="1051">
        <v>3470</v>
      </c>
      <c r="B57" s="607" t="s">
        <v>181</v>
      </c>
      <c r="C57" s="607" t="s">
        <v>182</v>
      </c>
      <c r="D57" s="608" t="s">
        <v>186</v>
      </c>
      <c r="E57" s="1049" t="s">
        <v>551</v>
      </c>
      <c r="F57" s="356" t="s">
        <v>187</v>
      </c>
      <c r="G57" s="357" t="s">
        <v>59</v>
      </c>
      <c r="H57" s="609">
        <v>7976</v>
      </c>
      <c r="I57" s="610">
        <v>3</v>
      </c>
      <c r="J57" s="615"/>
      <c r="K57" s="616">
        <v>7976</v>
      </c>
      <c r="L57" s="615"/>
      <c r="M57" s="683"/>
      <c r="N57" s="689" t="s">
        <v>288</v>
      </c>
      <c r="O57" s="615"/>
      <c r="P57" s="638"/>
      <c r="Q57" s="610"/>
      <c r="R57" s="1012">
        <v>7976</v>
      </c>
      <c r="S57" s="652"/>
      <c r="T57" s="615"/>
      <c r="U57" s="653" t="s">
        <v>310</v>
      </c>
      <c r="V57" s="610">
        <v>954</v>
      </c>
      <c r="W57" s="653" t="s">
        <v>309</v>
      </c>
    </row>
    <row r="58" spans="1:23" s="25" customFormat="1" ht="47.25" customHeight="1">
      <c r="A58" s="1047"/>
      <c r="B58" s="591"/>
      <c r="C58" s="591"/>
      <c r="D58" s="594"/>
      <c r="E58" s="1047"/>
      <c r="F58" s="356" t="s">
        <v>188</v>
      </c>
      <c r="G58" s="357">
        <v>7976</v>
      </c>
      <c r="H58" s="597"/>
      <c r="I58" s="600"/>
      <c r="J58" s="688"/>
      <c r="K58" s="687"/>
      <c r="L58" s="688"/>
      <c r="M58" s="694"/>
      <c r="N58" s="690"/>
      <c r="O58" s="688"/>
      <c r="P58" s="640"/>
      <c r="Q58" s="594"/>
      <c r="R58" s="1016"/>
      <c r="S58" s="691"/>
      <c r="T58" s="688"/>
      <c r="U58" s="688"/>
      <c r="V58" s="600"/>
      <c r="W58" s="688"/>
    </row>
    <row r="59" spans="1:23" s="25" customFormat="1" ht="45">
      <c r="A59" s="1052">
        <v>3479</v>
      </c>
      <c r="B59" s="356" t="s">
        <v>189</v>
      </c>
      <c r="C59" s="356" t="s">
        <v>157</v>
      </c>
      <c r="D59" s="362" t="s">
        <v>190</v>
      </c>
      <c r="E59" s="1053" t="s">
        <v>552</v>
      </c>
      <c r="F59" s="356" t="s">
        <v>41</v>
      </c>
      <c r="G59" s="357">
        <v>8250</v>
      </c>
      <c r="H59" s="363">
        <v>8250</v>
      </c>
      <c r="I59" s="352">
        <v>2</v>
      </c>
      <c r="J59" s="348"/>
      <c r="K59" s="349">
        <v>8250</v>
      </c>
      <c r="L59" s="348"/>
      <c r="M59" s="350"/>
      <c r="N59" s="351"/>
      <c r="O59" s="348"/>
      <c r="P59" s="520"/>
      <c r="Q59" s="352"/>
      <c r="R59" s="1011">
        <v>8250</v>
      </c>
      <c r="S59" s="354"/>
      <c r="T59" s="348"/>
      <c r="U59" s="420" t="s">
        <v>304</v>
      </c>
      <c r="V59" s="352">
        <v>942</v>
      </c>
      <c r="W59" s="420" t="s">
        <v>311</v>
      </c>
    </row>
    <row r="60" spans="1:23" s="25" customFormat="1" ht="45">
      <c r="A60" s="1052">
        <v>3480</v>
      </c>
      <c r="B60" s="356" t="s">
        <v>189</v>
      </c>
      <c r="C60" s="356" t="s">
        <v>157</v>
      </c>
      <c r="D60" s="362" t="s">
        <v>191</v>
      </c>
      <c r="E60" s="1053" t="s">
        <v>553</v>
      </c>
      <c r="F60" s="356" t="s">
        <v>41</v>
      </c>
      <c r="G60" s="357">
        <v>5600</v>
      </c>
      <c r="H60" s="363">
        <v>5600</v>
      </c>
      <c r="I60" s="352">
        <v>3</v>
      </c>
      <c r="J60" s="348"/>
      <c r="K60" s="349">
        <v>5600</v>
      </c>
      <c r="L60" s="348"/>
      <c r="M60" s="350"/>
      <c r="N60" s="351"/>
      <c r="O60" s="348"/>
      <c r="P60" s="520"/>
      <c r="Q60" s="352"/>
      <c r="R60" s="1011">
        <v>5600</v>
      </c>
      <c r="S60" s="354"/>
      <c r="T60" s="348"/>
      <c r="U60" s="420" t="s">
        <v>304</v>
      </c>
      <c r="V60" s="352">
        <v>942</v>
      </c>
      <c r="W60" s="420" t="s">
        <v>311</v>
      </c>
    </row>
    <row r="61" spans="1:23" s="25" customFormat="1" ht="45">
      <c r="A61" s="1052">
        <v>3481</v>
      </c>
      <c r="B61" s="356" t="s">
        <v>189</v>
      </c>
      <c r="C61" s="356" t="s">
        <v>157</v>
      </c>
      <c r="D61" s="362" t="s">
        <v>192</v>
      </c>
      <c r="E61" s="1053" t="s">
        <v>553</v>
      </c>
      <c r="F61" s="356" t="s">
        <v>41</v>
      </c>
      <c r="G61" s="357">
        <v>20000</v>
      </c>
      <c r="H61" s="363">
        <v>20000</v>
      </c>
      <c r="I61" s="352">
        <v>4</v>
      </c>
      <c r="J61" s="348"/>
      <c r="K61" s="349"/>
      <c r="L61" s="348"/>
      <c r="M61" s="350"/>
      <c r="N61" s="369" t="s">
        <v>193</v>
      </c>
      <c r="O61" s="348"/>
      <c r="P61" s="521"/>
      <c r="Q61" s="352"/>
      <c r="R61" s="1011"/>
      <c r="S61" s="354"/>
      <c r="T61" s="348"/>
      <c r="U61" s="420" t="s">
        <v>304</v>
      </c>
      <c r="V61" s="352">
        <v>942</v>
      </c>
      <c r="W61" s="420" t="s">
        <v>311</v>
      </c>
    </row>
    <row r="62" spans="1:23" s="25" customFormat="1" ht="45">
      <c r="A62" s="1050">
        <v>3482</v>
      </c>
      <c r="B62" s="359" t="s">
        <v>189</v>
      </c>
      <c r="C62" s="359" t="s">
        <v>157</v>
      </c>
      <c r="D62" s="355" t="s">
        <v>194</v>
      </c>
      <c r="E62" s="1050" t="s">
        <v>554</v>
      </c>
      <c r="F62" s="359" t="s">
        <v>92</v>
      </c>
      <c r="G62" s="360">
        <v>2000</v>
      </c>
      <c r="H62" s="360">
        <v>2000</v>
      </c>
      <c r="I62" s="361">
        <v>2</v>
      </c>
      <c r="J62" s="348"/>
      <c r="K62" s="349"/>
      <c r="L62" s="348"/>
      <c r="M62" s="350"/>
      <c r="N62" s="351"/>
      <c r="O62" s="348"/>
      <c r="P62" s="403"/>
      <c r="Q62" s="352"/>
      <c r="R62" s="1011"/>
      <c r="S62" s="354"/>
      <c r="T62" s="348"/>
      <c r="U62" s="420" t="s">
        <v>304</v>
      </c>
      <c r="V62" s="361">
        <v>942</v>
      </c>
      <c r="W62" s="420" t="s">
        <v>311</v>
      </c>
    </row>
    <row r="63" spans="1:23" s="25" customFormat="1" ht="15" customHeight="1">
      <c r="A63" s="1055">
        <v>3483</v>
      </c>
      <c r="B63" s="699" t="s">
        <v>189</v>
      </c>
      <c r="C63" s="699" t="s">
        <v>157</v>
      </c>
      <c r="D63" s="700" t="s">
        <v>195</v>
      </c>
      <c r="E63" s="1055">
        <v>111720</v>
      </c>
      <c r="F63" s="359" t="s">
        <v>138</v>
      </c>
      <c r="G63" s="360">
        <v>2000</v>
      </c>
      <c r="H63" s="701">
        <v>4000</v>
      </c>
      <c r="I63" s="695">
        <v>3</v>
      </c>
      <c r="J63" s="615"/>
      <c r="K63" s="616">
        <v>4000</v>
      </c>
      <c r="L63" s="615"/>
      <c r="M63" s="677"/>
      <c r="N63" s="635"/>
      <c r="O63" s="615"/>
      <c r="P63" s="768"/>
      <c r="Q63" s="696"/>
      <c r="R63" s="1012">
        <v>4000</v>
      </c>
      <c r="S63" s="652"/>
      <c r="T63" s="615"/>
      <c r="U63" s="653" t="s">
        <v>304</v>
      </c>
      <c r="V63" s="695">
        <v>942</v>
      </c>
      <c r="W63" s="653" t="s">
        <v>311</v>
      </c>
    </row>
    <row r="64" spans="1:23" s="25" customFormat="1" ht="27" customHeight="1">
      <c r="A64" s="1047"/>
      <c r="B64" s="591"/>
      <c r="C64" s="591"/>
      <c r="D64" s="594"/>
      <c r="E64" s="1047"/>
      <c r="F64" s="359" t="s">
        <v>36</v>
      </c>
      <c r="G64" s="360">
        <v>2000</v>
      </c>
      <c r="H64" s="597"/>
      <c r="I64" s="600"/>
      <c r="J64" s="688"/>
      <c r="K64" s="697"/>
      <c r="L64" s="688"/>
      <c r="M64" s="678"/>
      <c r="N64" s="698"/>
      <c r="O64" s="688"/>
      <c r="P64" s="767"/>
      <c r="Q64" s="622"/>
      <c r="R64" s="1016"/>
      <c r="S64" s="691"/>
      <c r="T64" s="688"/>
      <c r="U64" s="688"/>
      <c r="V64" s="600"/>
      <c r="W64" s="688"/>
    </row>
    <row r="65" spans="1:23" s="25" customFormat="1" ht="60">
      <c r="A65" s="1052">
        <v>3492</v>
      </c>
      <c r="B65" s="356" t="s">
        <v>189</v>
      </c>
      <c r="C65" s="356" t="s">
        <v>157</v>
      </c>
      <c r="D65" s="362" t="s">
        <v>196</v>
      </c>
      <c r="E65" s="1053" t="s">
        <v>555</v>
      </c>
      <c r="F65" s="356" t="s">
        <v>197</v>
      </c>
      <c r="G65" s="357">
        <v>25000</v>
      </c>
      <c r="H65" s="363">
        <v>25000</v>
      </c>
      <c r="I65" s="352">
        <v>16</v>
      </c>
      <c r="J65" s="348"/>
      <c r="K65" s="349"/>
      <c r="L65" s="348"/>
      <c r="M65" s="370">
        <v>10000</v>
      </c>
      <c r="N65" s="351"/>
      <c r="O65" s="348"/>
      <c r="P65" s="520"/>
      <c r="Q65" s="352"/>
      <c r="R65" s="1011">
        <v>10000</v>
      </c>
      <c r="S65" s="1033" t="s">
        <v>531</v>
      </c>
      <c r="T65" s="348"/>
      <c r="U65" s="420" t="s">
        <v>313</v>
      </c>
      <c r="V65" s="352">
        <v>948</v>
      </c>
      <c r="W65" s="420" t="s">
        <v>312</v>
      </c>
    </row>
    <row r="66" spans="1:23" s="25" customFormat="1" ht="39">
      <c r="A66" s="1051">
        <v>3493</v>
      </c>
      <c r="B66" s="607" t="s">
        <v>189</v>
      </c>
      <c r="C66" s="607" t="s">
        <v>157</v>
      </c>
      <c r="D66" s="608" t="s">
        <v>198</v>
      </c>
      <c r="E66" s="1049" t="s">
        <v>531</v>
      </c>
      <c r="F66" s="356" t="s">
        <v>199</v>
      </c>
      <c r="G66" s="357">
        <v>42092</v>
      </c>
      <c r="H66" s="609">
        <v>57573</v>
      </c>
      <c r="I66" s="610">
        <v>8</v>
      </c>
      <c r="J66" s="615"/>
      <c r="K66" s="616"/>
      <c r="L66" s="615"/>
      <c r="M66" s="704">
        <v>57573</v>
      </c>
      <c r="N66" s="635"/>
      <c r="O66" s="615"/>
      <c r="P66" s="638"/>
      <c r="Q66" s="610"/>
      <c r="R66" s="1012">
        <v>57573</v>
      </c>
      <c r="S66" s="1013" t="s">
        <v>531</v>
      </c>
      <c r="T66" s="615"/>
      <c r="U66" s="653" t="s">
        <v>313</v>
      </c>
      <c r="V66" s="610">
        <v>948</v>
      </c>
      <c r="W66" s="653" t="s">
        <v>312</v>
      </c>
    </row>
    <row r="67" spans="1:23" s="25" customFormat="1">
      <c r="A67" s="1046"/>
      <c r="B67" s="590"/>
      <c r="C67" s="590"/>
      <c r="D67" s="593"/>
      <c r="E67" s="1046"/>
      <c r="F67" s="356" t="s">
        <v>34</v>
      </c>
      <c r="G67" s="357">
        <v>8178</v>
      </c>
      <c r="H67" s="596"/>
      <c r="I67" s="599"/>
      <c r="J67" s="702"/>
      <c r="K67" s="708"/>
      <c r="L67" s="702"/>
      <c r="M67" s="705"/>
      <c r="N67" s="707"/>
      <c r="O67" s="702"/>
      <c r="P67" s="639"/>
      <c r="Q67" s="593"/>
      <c r="R67" s="1017"/>
      <c r="S67" s="703"/>
      <c r="T67" s="702"/>
      <c r="U67" s="702"/>
      <c r="V67" s="599"/>
      <c r="W67" s="702"/>
    </row>
    <row r="68" spans="1:23" s="25" customFormat="1">
      <c r="A68" s="1047"/>
      <c r="B68" s="591"/>
      <c r="C68" s="591"/>
      <c r="D68" s="594"/>
      <c r="E68" s="1047"/>
      <c r="F68" s="356" t="s">
        <v>35</v>
      </c>
      <c r="G68" s="357">
        <v>7303</v>
      </c>
      <c r="H68" s="597"/>
      <c r="I68" s="600"/>
      <c r="J68" s="688"/>
      <c r="K68" s="687"/>
      <c r="L68" s="688"/>
      <c r="M68" s="706"/>
      <c r="N68" s="698"/>
      <c r="O68" s="688"/>
      <c r="P68" s="640"/>
      <c r="Q68" s="594"/>
      <c r="R68" s="1016"/>
      <c r="S68" s="691"/>
      <c r="T68" s="688"/>
      <c r="U68" s="688"/>
      <c r="V68" s="600"/>
      <c r="W68" s="688"/>
    </row>
    <row r="69" spans="1:23" s="25" customFormat="1" ht="15" customHeight="1">
      <c r="A69" s="1051">
        <v>3494</v>
      </c>
      <c r="B69" s="607" t="s">
        <v>189</v>
      </c>
      <c r="C69" s="607" t="s">
        <v>157</v>
      </c>
      <c r="D69" s="608" t="s">
        <v>200</v>
      </c>
      <c r="E69" s="1049" t="s">
        <v>556</v>
      </c>
      <c r="F69" s="356" t="s">
        <v>41</v>
      </c>
      <c r="G69" s="357">
        <v>20000</v>
      </c>
      <c r="H69" s="609">
        <v>23000</v>
      </c>
      <c r="I69" s="610">
        <v>7</v>
      </c>
      <c r="J69" s="615"/>
      <c r="K69" s="616">
        <v>23000</v>
      </c>
      <c r="L69" s="615"/>
      <c r="M69" s="677"/>
      <c r="N69" s="635"/>
      <c r="O69" s="615"/>
      <c r="P69" s="638"/>
      <c r="Q69" s="610"/>
      <c r="R69" s="1012">
        <v>23000</v>
      </c>
      <c r="S69" s="652"/>
      <c r="T69" s="615"/>
      <c r="U69" s="653" t="s">
        <v>313</v>
      </c>
      <c r="V69" s="610">
        <v>948</v>
      </c>
      <c r="W69" s="653" t="s">
        <v>312</v>
      </c>
    </row>
    <row r="70" spans="1:23" s="25" customFormat="1" ht="28.5" customHeight="1">
      <c r="A70" s="1047"/>
      <c r="B70" s="591"/>
      <c r="C70" s="591"/>
      <c r="D70" s="594"/>
      <c r="E70" s="1047"/>
      <c r="F70" s="356" t="s">
        <v>138</v>
      </c>
      <c r="G70" s="357">
        <v>3000</v>
      </c>
      <c r="H70" s="597"/>
      <c r="I70" s="600"/>
      <c r="J70" s="688"/>
      <c r="K70" s="687"/>
      <c r="L70" s="688"/>
      <c r="M70" s="678"/>
      <c r="N70" s="698"/>
      <c r="O70" s="688"/>
      <c r="P70" s="640"/>
      <c r="Q70" s="594"/>
      <c r="R70" s="1016"/>
      <c r="S70" s="691"/>
      <c r="T70" s="688"/>
      <c r="U70" s="688"/>
      <c r="V70" s="600"/>
      <c r="W70" s="688"/>
    </row>
    <row r="71" spans="1:23" s="25" customFormat="1" ht="45">
      <c r="A71" s="1052">
        <v>3498</v>
      </c>
      <c r="B71" s="356" t="s">
        <v>189</v>
      </c>
      <c r="C71" s="356" t="s">
        <v>157</v>
      </c>
      <c r="D71" s="362" t="s">
        <v>201</v>
      </c>
      <c r="E71" s="1053" t="s">
        <v>557</v>
      </c>
      <c r="F71" s="356" t="s">
        <v>197</v>
      </c>
      <c r="G71" s="357">
        <v>16484</v>
      </c>
      <c r="H71" s="363">
        <v>16484</v>
      </c>
      <c r="I71" s="352">
        <v>9</v>
      </c>
      <c r="J71" s="348"/>
      <c r="K71" s="349">
        <v>16484</v>
      </c>
      <c r="L71" s="348"/>
      <c r="M71" s="350"/>
      <c r="N71" s="351"/>
      <c r="O71" s="348"/>
      <c r="P71" s="521"/>
      <c r="Q71" s="352"/>
      <c r="R71" s="1011">
        <v>16484</v>
      </c>
      <c r="S71" s="354"/>
      <c r="T71" s="348"/>
      <c r="U71" s="420" t="s">
        <v>313</v>
      </c>
      <c r="V71" s="352">
        <v>948</v>
      </c>
      <c r="W71" s="420" t="s">
        <v>312</v>
      </c>
    </row>
    <row r="72" spans="1:23" s="25" customFormat="1" ht="45.75" customHeight="1">
      <c r="A72" s="1050">
        <v>3503</v>
      </c>
      <c r="B72" s="359" t="s">
        <v>99</v>
      </c>
      <c r="C72" s="359" t="s">
        <v>100</v>
      </c>
      <c r="D72" s="355" t="s">
        <v>202</v>
      </c>
      <c r="E72" s="1050" t="s">
        <v>558</v>
      </c>
      <c r="F72" s="359" t="s">
        <v>203</v>
      </c>
      <c r="G72" s="360">
        <v>40000</v>
      </c>
      <c r="H72" s="360">
        <v>40000</v>
      </c>
      <c r="I72" s="361">
        <v>2</v>
      </c>
      <c r="J72" s="348"/>
      <c r="K72" s="349">
        <v>35000</v>
      </c>
      <c r="L72" s="348"/>
      <c r="M72" s="350"/>
      <c r="N72" s="351"/>
      <c r="O72" s="348"/>
      <c r="P72" s="403"/>
      <c r="Q72" s="352"/>
      <c r="R72" s="1011">
        <v>35000</v>
      </c>
      <c r="S72" s="354"/>
      <c r="T72" s="348"/>
      <c r="U72" s="420" t="s">
        <v>315</v>
      </c>
      <c r="V72" s="361">
        <v>951</v>
      </c>
      <c r="W72" s="420" t="s">
        <v>314</v>
      </c>
    </row>
    <row r="73" spans="1:23" s="25" customFormat="1" ht="60">
      <c r="A73" s="1050">
        <v>3504</v>
      </c>
      <c r="B73" s="359" t="s">
        <v>189</v>
      </c>
      <c r="C73" s="359" t="s">
        <v>157</v>
      </c>
      <c r="D73" s="355" t="s">
        <v>204</v>
      </c>
      <c r="E73" s="1050" t="s">
        <v>556</v>
      </c>
      <c r="F73" s="359" t="s">
        <v>138</v>
      </c>
      <c r="G73" s="360">
        <v>2500</v>
      </c>
      <c r="H73" s="360">
        <v>2500</v>
      </c>
      <c r="I73" s="361">
        <v>4</v>
      </c>
      <c r="J73" s="348"/>
      <c r="K73" s="349"/>
      <c r="L73" s="348"/>
      <c r="M73" s="350"/>
      <c r="N73" s="369" t="s">
        <v>205</v>
      </c>
      <c r="O73" s="348"/>
      <c r="P73" s="403"/>
      <c r="Q73" s="352"/>
      <c r="R73" s="1011"/>
      <c r="S73" s="354"/>
      <c r="T73" s="348"/>
      <c r="U73" s="420" t="s">
        <v>302</v>
      </c>
      <c r="V73" s="361">
        <v>948</v>
      </c>
      <c r="W73" s="420" t="s">
        <v>316</v>
      </c>
    </row>
    <row r="74" spans="1:23" s="25" customFormat="1" ht="15" customHeight="1">
      <c r="A74" s="1051">
        <v>3505</v>
      </c>
      <c r="B74" s="607" t="s">
        <v>62</v>
      </c>
      <c r="C74" s="607" t="s">
        <v>63</v>
      </c>
      <c r="D74" s="608" t="s">
        <v>206</v>
      </c>
      <c r="E74" s="1051"/>
      <c r="F74" s="356" t="s">
        <v>207</v>
      </c>
      <c r="G74" s="357">
        <v>0</v>
      </c>
      <c r="H74" s="609">
        <v>157000</v>
      </c>
      <c r="I74" s="610">
        <v>2</v>
      </c>
      <c r="J74" s="615"/>
      <c r="K74" s="616">
        <v>157000</v>
      </c>
      <c r="L74" s="615"/>
      <c r="M74" s="677"/>
      <c r="N74" s="635"/>
      <c r="O74" s="615"/>
      <c r="P74" s="654"/>
      <c r="Q74" s="610"/>
      <c r="R74" s="1012">
        <v>157000</v>
      </c>
      <c r="S74" s="652"/>
      <c r="T74" s="615"/>
      <c r="U74" s="653" t="s">
        <v>318</v>
      </c>
      <c r="V74" s="610">
        <v>957</v>
      </c>
      <c r="W74" s="653" t="s">
        <v>317</v>
      </c>
    </row>
    <row r="75" spans="1:23" s="25" customFormat="1">
      <c r="A75" s="1047"/>
      <c r="B75" s="591"/>
      <c r="C75" s="591"/>
      <c r="D75" s="594"/>
      <c r="E75" s="1047"/>
      <c r="F75" s="356" t="s">
        <v>41</v>
      </c>
      <c r="G75" s="357">
        <v>157000</v>
      </c>
      <c r="H75" s="597"/>
      <c r="I75" s="600"/>
      <c r="J75" s="688"/>
      <c r="K75" s="687"/>
      <c r="L75" s="688"/>
      <c r="M75" s="678"/>
      <c r="N75" s="698"/>
      <c r="O75" s="688"/>
      <c r="P75" s="640"/>
      <c r="Q75" s="594"/>
      <c r="R75" s="1016"/>
      <c r="S75" s="691"/>
      <c r="T75" s="688"/>
      <c r="U75" s="688"/>
      <c r="V75" s="600"/>
      <c r="W75" s="688"/>
    </row>
    <row r="76" spans="1:23" s="25" customFormat="1" ht="15" customHeight="1">
      <c r="A76" s="1051">
        <v>3513</v>
      </c>
      <c r="B76" s="607" t="s">
        <v>208</v>
      </c>
      <c r="C76" s="607" t="s">
        <v>209</v>
      </c>
      <c r="D76" s="608" t="s">
        <v>210</v>
      </c>
      <c r="E76" s="1049" t="s">
        <v>559</v>
      </c>
      <c r="F76" s="356" t="s">
        <v>41</v>
      </c>
      <c r="G76" s="357">
        <v>22500</v>
      </c>
      <c r="H76" s="609">
        <v>28588</v>
      </c>
      <c r="I76" s="610">
        <v>2</v>
      </c>
      <c r="J76" s="615"/>
      <c r="K76" s="616">
        <v>23040</v>
      </c>
      <c r="L76" s="615"/>
      <c r="M76" s="677"/>
      <c r="N76" s="635"/>
      <c r="O76" s="615"/>
      <c r="P76" s="638"/>
      <c r="Q76" s="610"/>
      <c r="R76" s="1012">
        <v>23040</v>
      </c>
      <c r="S76" s="652"/>
      <c r="T76" s="615"/>
      <c r="U76" s="615">
        <v>1.5</v>
      </c>
      <c r="V76" s="610">
        <v>967</v>
      </c>
      <c r="W76" s="653" t="s">
        <v>319</v>
      </c>
    </row>
    <row r="77" spans="1:23" s="25" customFormat="1" ht="26.25">
      <c r="A77" s="1046"/>
      <c r="B77" s="590"/>
      <c r="C77" s="590"/>
      <c r="D77" s="593"/>
      <c r="E77" s="1046"/>
      <c r="F77" s="356" t="s">
        <v>115</v>
      </c>
      <c r="G77" s="357">
        <v>3588</v>
      </c>
      <c r="H77" s="596"/>
      <c r="I77" s="599"/>
      <c r="J77" s="702"/>
      <c r="K77" s="708"/>
      <c r="L77" s="702"/>
      <c r="M77" s="709"/>
      <c r="N77" s="707"/>
      <c r="O77" s="702"/>
      <c r="P77" s="639"/>
      <c r="Q77" s="593"/>
      <c r="R77" s="1017"/>
      <c r="S77" s="703"/>
      <c r="T77" s="702"/>
      <c r="U77" s="702"/>
      <c r="V77" s="599"/>
      <c r="W77" s="702"/>
    </row>
    <row r="78" spans="1:23" s="25" customFormat="1">
      <c r="A78" s="1046"/>
      <c r="B78" s="590"/>
      <c r="C78" s="590"/>
      <c r="D78" s="593"/>
      <c r="E78" s="1046"/>
      <c r="F78" s="265" t="s">
        <v>140</v>
      </c>
      <c r="G78" s="266">
        <v>2500</v>
      </c>
      <c r="H78" s="596"/>
      <c r="I78" s="599"/>
      <c r="J78" s="702"/>
      <c r="K78" s="708"/>
      <c r="L78" s="702"/>
      <c r="M78" s="709"/>
      <c r="N78" s="707"/>
      <c r="O78" s="702"/>
      <c r="P78" s="639"/>
      <c r="Q78" s="593"/>
      <c r="R78" s="1017"/>
      <c r="S78" s="703"/>
      <c r="T78" s="702"/>
      <c r="U78" s="702"/>
      <c r="V78" s="599"/>
      <c r="W78" s="702"/>
    </row>
    <row r="79" spans="1:23" s="25" customFormat="1" ht="15" customHeight="1">
      <c r="A79" s="1070">
        <v>3521</v>
      </c>
      <c r="B79" s="725" t="s">
        <v>62</v>
      </c>
      <c r="C79" s="725" t="s">
        <v>63</v>
      </c>
      <c r="D79" s="727" t="s">
        <v>211</v>
      </c>
      <c r="E79" s="1056" t="s">
        <v>560</v>
      </c>
      <c r="F79" s="371" t="s">
        <v>65</v>
      </c>
      <c r="G79" s="372">
        <v>0</v>
      </c>
      <c r="H79" s="728">
        <v>7778</v>
      </c>
      <c r="I79" s="722">
        <v>9</v>
      </c>
      <c r="J79" s="373"/>
      <c r="K79" s="714">
        <v>7778</v>
      </c>
      <c r="L79" s="373"/>
      <c r="M79" s="716"/>
      <c r="N79" s="718" t="s">
        <v>289</v>
      </c>
      <c r="O79" s="373"/>
      <c r="P79" s="720"/>
      <c r="Q79" s="722"/>
      <c r="R79" s="1018"/>
      <c r="S79" s="374"/>
      <c r="T79" s="373"/>
      <c r="U79" s="710" t="s">
        <v>317</v>
      </c>
      <c r="V79" s="722">
        <v>957</v>
      </c>
      <c r="W79" s="712" t="s">
        <v>317</v>
      </c>
    </row>
    <row r="80" spans="1:23" s="25" customFormat="1" ht="52.5" customHeight="1">
      <c r="A80" s="1057"/>
      <c r="B80" s="726"/>
      <c r="C80" s="726"/>
      <c r="D80" s="723"/>
      <c r="E80" s="1057"/>
      <c r="F80" s="308" t="s">
        <v>41</v>
      </c>
      <c r="G80" s="309">
        <v>7778</v>
      </c>
      <c r="H80" s="729"/>
      <c r="I80" s="724"/>
      <c r="J80" s="375"/>
      <c r="K80" s="715"/>
      <c r="L80" s="376"/>
      <c r="M80" s="717"/>
      <c r="N80" s="719"/>
      <c r="O80" s="375"/>
      <c r="P80" s="721"/>
      <c r="Q80" s="723"/>
      <c r="R80" s="1019">
        <v>7778</v>
      </c>
      <c r="S80" s="377"/>
      <c r="T80" s="376"/>
      <c r="U80" s="711"/>
      <c r="V80" s="724"/>
      <c r="W80" s="713"/>
    </row>
    <row r="81" spans="1:23" s="25" customFormat="1" ht="15" customHeight="1">
      <c r="A81" s="1058">
        <v>3527</v>
      </c>
      <c r="B81" s="730" t="s">
        <v>62</v>
      </c>
      <c r="C81" s="730" t="s">
        <v>63</v>
      </c>
      <c r="D81" s="731" t="s">
        <v>213</v>
      </c>
      <c r="E81" s="1058"/>
      <c r="F81" s="356" t="s">
        <v>214</v>
      </c>
      <c r="G81" s="357">
        <v>0</v>
      </c>
      <c r="H81" s="732">
        <v>4662</v>
      </c>
      <c r="I81" s="735">
        <v>16</v>
      </c>
      <c r="J81" s="602"/>
      <c r="K81" s="605"/>
      <c r="L81" s="602"/>
      <c r="M81" s="627"/>
      <c r="N81" s="636"/>
      <c r="O81" s="602"/>
      <c r="P81" s="654"/>
      <c r="Q81" s="735"/>
      <c r="R81" s="1009"/>
      <c r="S81" s="624"/>
      <c r="T81" s="602"/>
      <c r="U81" s="676" t="s">
        <v>317</v>
      </c>
      <c r="V81" s="735">
        <v>957</v>
      </c>
      <c r="W81" s="676" t="s">
        <v>317</v>
      </c>
    </row>
    <row r="82" spans="1:23" s="25" customFormat="1">
      <c r="A82" s="1059"/>
      <c r="B82" s="591"/>
      <c r="C82" s="591"/>
      <c r="D82" s="594"/>
      <c r="E82" s="1059"/>
      <c r="F82" s="356" t="s">
        <v>41</v>
      </c>
      <c r="G82" s="357">
        <v>4662</v>
      </c>
      <c r="H82" s="733"/>
      <c r="I82" s="600"/>
      <c r="J82" s="734"/>
      <c r="K82" s="687"/>
      <c r="L82" s="734"/>
      <c r="M82" s="678"/>
      <c r="N82" s="736"/>
      <c r="O82" s="734"/>
      <c r="P82" s="640"/>
      <c r="Q82" s="594"/>
      <c r="R82" s="1020"/>
      <c r="S82" s="737"/>
      <c r="T82" s="734"/>
      <c r="U82" s="734"/>
      <c r="V82" s="600"/>
      <c r="W82" s="734"/>
    </row>
    <row r="83" spans="1:23" s="25" customFormat="1" ht="15" customHeight="1">
      <c r="A83" s="1051">
        <v>3528</v>
      </c>
      <c r="B83" s="607" t="s">
        <v>181</v>
      </c>
      <c r="C83" s="607" t="s">
        <v>182</v>
      </c>
      <c r="D83" s="608" t="s">
        <v>215</v>
      </c>
      <c r="E83" s="1051"/>
      <c r="F83" s="356" t="s">
        <v>216</v>
      </c>
      <c r="G83" s="357">
        <v>32581</v>
      </c>
      <c r="H83" s="609">
        <v>46412</v>
      </c>
      <c r="I83" s="610">
        <v>4</v>
      </c>
      <c r="J83" s="615"/>
      <c r="K83" s="616"/>
      <c r="L83" s="615"/>
      <c r="M83" s="677"/>
      <c r="N83" s="635"/>
      <c r="O83" s="615"/>
      <c r="P83" s="638"/>
      <c r="Q83" s="610"/>
      <c r="R83" s="1012"/>
      <c r="S83" s="652"/>
      <c r="T83" s="615"/>
      <c r="U83" s="653" t="s">
        <v>310</v>
      </c>
      <c r="V83" s="610">
        <v>954</v>
      </c>
      <c r="W83" s="653" t="s">
        <v>320</v>
      </c>
    </row>
    <row r="84" spans="1:23" s="25" customFormat="1">
      <c r="A84" s="1046"/>
      <c r="B84" s="590"/>
      <c r="C84" s="590"/>
      <c r="D84" s="593"/>
      <c r="E84" s="1046"/>
      <c r="F84" s="356" t="s">
        <v>34</v>
      </c>
      <c r="G84" s="357">
        <v>8178</v>
      </c>
      <c r="H84" s="596"/>
      <c r="I84" s="599"/>
      <c r="J84" s="702"/>
      <c r="K84" s="708"/>
      <c r="L84" s="702"/>
      <c r="M84" s="709"/>
      <c r="N84" s="707"/>
      <c r="O84" s="702"/>
      <c r="P84" s="639"/>
      <c r="Q84" s="593"/>
      <c r="R84" s="1017"/>
      <c r="S84" s="703"/>
      <c r="T84" s="702"/>
      <c r="U84" s="702"/>
      <c r="V84" s="599"/>
      <c r="W84" s="702"/>
    </row>
    <row r="85" spans="1:23" s="25" customFormat="1">
      <c r="A85" s="1060"/>
      <c r="B85" s="591"/>
      <c r="C85" s="591"/>
      <c r="D85" s="594"/>
      <c r="E85" s="1060"/>
      <c r="F85" s="356" t="s">
        <v>35</v>
      </c>
      <c r="G85" s="357">
        <v>5653</v>
      </c>
      <c r="H85" s="597"/>
      <c r="I85" s="600"/>
      <c r="J85" s="734"/>
      <c r="K85" s="687"/>
      <c r="L85" s="734"/>
      <c r="M85" s="678"/>
      <c r="N85" s="736"/>
      <c r="O85" s="734"/>
      <c r="P85" s="640"/>
      <c r="Q85" s="594"/>
      <c r="R85" s="1020"/>
      <c r="S85" s="737"/>
      <c r="T85" s="734"/>
      <c r="U85" s="734"/>
      <c r="V85" s="600"/>
      <c r="W85" s="734"/>
    </row>
    <row r="86" spans="1:23" s="25" customFormat="1" ht="60">
      <c r="A86" s="1061">
        <v>3531</v>
      </c>
      <c r="B86" s="378" t="s">
        <v>189</v>
      </c>
      <c r="C86" s="378" t="s">
        <v>157</v>
      </c>
      <c r="D86" s="379" t="s">
        <v>217</v>
      </c>
      <c r="E86" s="1061">
        <v>278190</v>
      </c>
      <c r="F86" s="379" t="s">
        <v>197</v>
      </c>
      <c r="G86" s="380">
        <v>18000</v>
      </c>
      <c r="H86" s="381">
        <v>18000</v>
      </c>
      <c r="I86" s="382">
        <v>5</v>
      </c>
      <c r="J86" s="383"/>
      <c r="K86" s="384">
        <v>18000</v>
      </c>
      <c r="L86" s="383"/>
      <c r="M86" s="385"/>
      <c r="N86" s="386"/>
      <c r="O86" s="383"/>
      <c r="P86" s="522"/>
      <c r="Q86" s="387"/>
      <c r="R86" s="1021">
        <v>18000</v>
      </c>
      <c r="S86" s="388"/>
      <c r="T86" s="383"/>
      <c r="U86" s="422" t="s">
        <v>302</v>
      </c>
      <c r="V86" s="418">
        <v>981</v>
      </c>
      <c r="W86" s="422" t="s">
        <v>321</v>
      </c>
    </row>
    <row r="87" spans="1:23" s="25" customFormat="1" ht="30" customHeight="1">
      <c r="A87" s="1061">
        <v>3532</v>
      </c>
      <c r="B87" s="378" t="s">
        <v>189</v>
      </c>
      <c r="C87" s="378" t="s">
        <v>157</v>
      </c>
      <c r="D87" s="379" t="s">
        <v>218</v>
      </c>
      <c r="E87" s="1061" t="s">
        <v>561</v>
      </c>
      <c r="F87" s="379" t="s">
        <v>197</v>
      </c>
      <c r="G87" s="380">
        <v>51160</v>
      </c>
      <c r="H87" s="381">
        <v>51160</v>
      </c>
      <c r="I87" s="382">
        <v>6</v>
      </c>
      <c r="J87" s="389"/>
      <c r="K87" s="384">
        <v>30000</v>
      </c>
      <c r="L87" s="389"/>
      <c r="M87" s="390">
        <v>25000</v>
      </c>
      <c r="N87" s="391"/>
      <c r="O87" s="389"/>
      <c r="P87" s="522"/>
      <c r="Q87" s="387"/>
      <c r="R87" s="1021">
        <v>55000</v>
      </c>
      <c r="S87" s="1034" t="s">
        <v>532</v>
      </c>
      <c r="T87" s="389"/>
      <c r="U87" s="423" t="s">
        <v>302</v>
      </c>
      <c r="V87" s="418">
        <v>981</v>
      </c>
      <c r="W87" s="423" t="s">
        <v>321</v>
      </c>
    </row>
    <row r="88" spans="1:23" s="25" customFormat="1" ht="26.25" customHeight="1">
      <c r="A88" s="1051">
        <v>3534</v>
      </c>
      <c r="B88" s="745" t="s">
        <v>81</v>
      </c>
      <c r="C88" s="745" t="s">
        <v>82</v>
      </c>
      <c r="D88" s="746" t="s">
        <v>219</v>
      </c>
      <c r="E88" s="1049" t="s">
        <v>562</v>
      </c>
      <c r="F88" s="356" t="s">
        <v>220</v>
      </c>
      <c r="G88" s="357">
        <v>32581</v>
      </c>
      <c r="H88" s="747">
        <v>46412</v>
      </c>
      <c r="I88" s="740">
        <v>2</v>
      </c>
      <c r="J88" s="738"/>
      <c r="K88" s="741">
        <v>46412</v>
      </c>
      <c r="L88" s="738"/>
      <c r="M88" s="742"/>
      <c r="N88" s="743"/>
      <c r="O88" s="738"/>
      <c r="P88" s="739"/>
      <c r="Q88" s="740"/>
      <c r="R88" s="1022">
        <v>46412</v>
      </c>
      <c r="S88" s="748"/>
      <c r="T88" s="738"/>
      <c r="U88" s="674" t="s">
        <v>327</v>
      </c>
      <c r="V88" s="740">
        <v>973</v>
      </c>
      <c r="W88" s="674" t="s">
        <v>322</v>
      </c>
    </row>
    <row r="89" spans="1:23" s="25" customFormat="1">
      <c r="A89" s="1046"/>
      <c r="B89" s="590"/>
      <c r="C89" s="590"/>
      <c r="D89" s="593"/>
      <c r="E89" s="1046"/>
      <c r="F89" s="356" t="s">
        <v>34</v>
      </c>
      <c r="G89" s="357">
        <v>8178</v>
      </c>
      <c r="H89" s="596"/>
      <c r="I89" s="599"/>
      <c r="J89" s="702"/>
      <c r="K89" s="708"/>
      <c r="L89" s="702"/>
      <c r="M89" s="709"/>
      <c r="N89" s="707"/>
      <c r="O89" s="702"/>
      <c r="P89" s="639"/>
      <c r="Q89" s="593"/>
      <c r="R89" s="1017"/>
      <c r="S89" s="703"/>
      <c r="T89" s="702"/>
      <c r="U89" s="702"/>
      <c r="V89" s="599"/>
      <c r="W89" s="702"/>
    </row>
    <row r="90" spans="1:23" s="25" customFormat="1">
      <c r="A90" s="1060"/>
      <c r="B90" s="591"/>
      <c r="C90" s="591"/>
      <c r="D90" s="594"/>
      <c r="E90" s="1060"/>
      <c r="F90" s="356" t="s">
        <v>35</v>
      </c>
      <c r="G90" s="357">
        <v>5653</v>
      </c>
      <c r="H90" s="597"/>
      <c r="I90" s="600"/>
      <c r="J90" s="734"/>
      <c r="K90" s="687"/>
      <c r="L90" s="734"/>
      <c r="M90" s="678"/>
      <c r="N90" s="736"/>
      <c r="O90" s="734"/>
      <c r="P90" s="640"/>
      <c r="Q90" s="594"/>
      <c r="R90" s="1020"/>
      <c r="S90" s="737"/>
      <c r="T90" s="734"/>
      <c r="U90" s="734"/>
      <c r="V90" s="600"/>
      <c r="W90" s="734"/>
    </row>
    <row r="91" spans="1:23" s="25" customFormat="1" ht="21.75" customHeight="1">
      <c r="A91" s="1071">
        <v>3545</v>
      </c>
      <c r="B91" s="745" t="s">
        <v>99</v>
      </c>
      <c r="C91" s="745" t="s">
        <v>100</v>
      </c>
      <c r="D91" s="746" t="s">
        <v>221</v>
      </c>
      <c r="E91" s="1062" t="s">
        <v>563</v>
      </c>
      <c r="F91" s="356" t="s">
        <v>222</v>
      </c>
      <c r="G91" s="357" t="s">
        <v>59</v>
      </c>
      <c r="H91" s="747">
        <v>10000</v>
      </c>
      <c r="I91" s="740">
        <v>3</v>
      </c>
      <c r="J91" s="738"/>
      <c r="K91" s="741"/>
      <c r="L91" s="738"/>
      <c r="M91" s="742"/>
      <c r="N91" s="744" t="s">
        <v>290</v>
      </c>
      <c r="O91" s="738"/>
      <c r="P91" s="739"/>
      <c r="Q91" s="740"/>
      <c r="R91" s="1022"/>
      <c r="S91" s="748"/>
      <c r="T91" s="738"/>
      <c r="U91" s="674" t="s">
        <v>324</v>
      </c>
      <c r="V91" s="740">
        <v>951</v>
      </c>
      <c r="W91" s="674" t="s">
        <v>323</v>
      </c>
    </row>
    <row r="92" spans="1:23" s="25" customFormat="1" ht="41.25" customHeight="1">
      <c r="A92" s="1060"/>
      <c r="B92" s="591"/>
      <c r="C92" s="591"/>
      <c r="D92" s="594"/>
      <c r="E92" s="1060"/>
      <c r="F92" s="356" t="s">
        <v>223</v>
      </c>
      <c r="G92" s="357">
        <v>10000</v>
      </c>
      <c r="H92" s="597"/>
      <c r="I92" s="600"/>
      <c r="J92" s="734"/>
      <c r="K92" s="687"/>
      <c r="L92" s="734"/>
      <c r="M92" s="678"/>
      <c r="N92" s="690"/>
      <c r="O92" s="734"/>
      <c r="P92" s="640"/>
      <c r="Q92" s="594"/>
      <c r="R92" s="1020"/>
      <c r="S92" s="737"/>
      <c r="T92" s="734"/>
      <c r="U92" s="734"/>
      <c r="V92" s="600"/>
      <c r="W92" s="734"/>
    </row>
    <row r="93" spans="1:23" s="25" customFormat="1" ht="26.25" customHeight="1">
      <c r="A93" s="1071">
        <v>3548</v>
      </c>
      <c r="B93" s="745" t="s">
        <v>224</v>
      </c>
      <c r="C93" s="745" t="s">
        <v>225</v>
      </c>
      <c r="D93" s="746" t="s">
        <v>226</v>
      </c>
      <c r="E93" s="1062" t="s">
        <v>564</v>
      </c>
      <c r="F93" s="356" t="s">
        <v>227</v>
      </c>
      <c r="G93" s="357" t="s">
        <v>59</v>
      </c>
      <c r="H93" s="747">
        <v>9431</v>
      </c>
      <c r="I93" s="740">
        <v>2</v>
      </c>
      <c r="J93" s="738"/>
      <c r="K93" s="741">
        <v>9431</v>
      </c>
      <c r="L93" s="738"/>
      <c r="M93" s="742"/>
      <c r="N93" s="743"/>
      <c r="O93" s="738"/>
      <c r="P93" s="739"/>
      <c r="Q93" s="740"/>
      <c r="R93" s="1022">
        <v>9431</v>
      </c>
      <c r="S93" s="748"/>
      <c r="T93" s="738"/>
      <c r="U93" s="674" t="s">
        <v>325</v>
      </c>
      <c r="V93" s="740">
        <v>968</v>
      </c>
      <c r="W93" s="674" t="s">
        <v>326</v>
      </c>
    </row>
    <row r="94" spans="1:23" s="25" customFormat="1">
      <c r="A94" s="1060"/>
      <c r="B94" s="591"/>
      <c r="C94" s="591"/>
      <c r="D94" s="594"/>
      <c r="E94" s="1060"/>
      <c r="F94" s="356" t="s">
        <v>41</v>
      </c>
      <c r="G94" s="357">
        <v>9431</v>
      </c>
      <c r="H94" s="597"/>
      <c r="I94" s="600"/>
      <c r="J94" s="734"/>
      <c r="K94" s="687"/>
      <c r="L94" s="734"/>
      <c r="M94" s="678"/>
      <c r="N94" s="736"/>
      <c r="O94" s="734"/>
      <c r="P94" s="640"/>
      <c r="Q94" s="594"/>
      <c r="R94" s="1020"/>
      <c r="S94" s="737"/>
      <c r="T94" s="734"/>
      <c r="U94" s="734"/>
      <c r="V94" s="600"/>
      <c r="W94" s="734"/>
    </row>
    <row r="95" spans="1:23" s="25" customFormat="1" ht="26.25" customHeight="1">
      <c r="A95" s="1071"/>
      <c r="B95" s="745" t="s">
        <v>224</v>
      </c>
      <c r="C95" s="745" t="s">
        <v>225</v>
      </c>
      <c r="D95" s="746" t="s">
        <v>228</v>
      </c>
      <c r="E95" s="1062" t="s">
        <v>564</v>
      </c>
      <c r="F95" s="356" t="s">
        <v>229</v>
      </c>
      <c r="G95" s="357" t="s">
        <v>59</v>
      </c>
      <c r="H95" s="747">
        <v>28000</v>
      </c>
      <c r="I95" s="740">
        <v>3</v>
      </c>
      <c r="J95" s="738"/>
      <c r="K95" s="741"/>
      <c r="L95" s="738"/>
      <c r="M95" s="772">
        <v>28000</v>
      </c>
      <c r="N95" s="743"/>
      <c r="O95" s="738"/>
      <c r="P95" s="739"/>
      <c r="Q95" s="740"/>
      <c r="R95" s="1022">
        <v>28000</v>
      </c>
      <c r="S95" s="1035" t="s">
        <v>531</v>
      </c>
      <c r="T95" s="738"/>
      <c r="U95" s="674" t="s">
        <v>325</v>
      </c>
      <c r="V95" s="740">
        <v>968</v>
      </c>
      <c r="W95" s="674" t="s">
        <v>326</v>
      </c>
    </row>
    <row r="96" spans="1:23" s="25" customFormat="1">
      <c r="A96" s="1060"/>
      <c r="B96" s="591"/>
      <c r="C96" s="591"/>
      <c r="D96" s="594"/>
      <c r="E96" s="1060"/>
      <c r="F96" s="356" t="s">
        <v>41</v>
      </c>
      <c r="G96" s="357"/>
      <c r="H96" s="597"/>
      <c r="I96" s="600"/>
      <c r="J96" s="734"/>
      <c r="K96" s="687"/>
      <c r="L96" s="734"/>
      <c r="M96" s="773"/>
      <c r="N96" s="736"/>
      <c r="O96" s="734"/>
      <c r="P96" s="639"/>
      <c r="Q96" s="594"/>
      <c r="R96" s="1020"/>
      <c r="S96" s="737"/>
      <c r="T96" s="734"/>
      <c r="U96" s="734"/>
      <c r="V96" s="600"/>
      <c r="W96" s="734"/>
    </row>
    <row r="97" spans="1:23" s="25" customFormat="1" ht="15" customHeight="1">
      <c r="A97" s="1063">
        <v>3549</v>
      </c>
      <c r="B97" s="769" t="s">
        <v>224</v>
      </c>
      <c r="C97" s="769" t="s">
        <v>225</v>
      </c>
      <c r="D97" s="770" t="s">
        <v>230</v>
      </c>
      <c r="E97" s="1063">
        <v>111032</v>
      </c>
      <c r="F97" s="344" t="s">
        <v>143</v>
      </c>
      <c r="G97" s="345">
        <v>1500</v>
      </c>
      <c r="H97" s="771">
        <v>5000</v>
      </c>
      <c r="I97" s="751">
        <v>2</v>
      </c>
      <c r="J97" s="738"/>
      <c r="K97" s="741">
        <v>5000</v>
      </c>
      <c r="L97" s="738"/>
      <c r="M97" s="742"/>
      <c r="N97" s="743"/>
      <c r="O97" s="738"/>
      <c r="P97" s="768"/>
      <c r="Q97" s="752"/>
      <c r="R97" s="1022">
        <v>5000</v>
      </c>
      <c r="S97" s="748"/>
      <c r="T97" s="738"/>
      <c r="U97" s="674" t="s">
        <v>325</v>
      </c>
      <c r="V97" s="751">
        <v>968</v>
      </c>
      <c r="W97" s="674" t="s">
        <v>326</v>
      </c>
    </row>
    <row r="98" spans="1:23" s="25" customFormat="1">
      <c r="A98" s="1060"/>
      <c r="B98" s="591"/>
      <c r="C98" s="591"/>
      <c r="D98" s="594"/>
      <c r="E98" s="1060"/>
      <c r="F98" s="359" t="s">
        <v>231</v>
      </c>
      <c r="G98" s="360">
        <v>3500</v>
      </c>
      <c r="H98" s="597"/>
      <c r="I98" s="600"/>
      <c r="J98" s="734"/>
      <c r="K98" s="697"/>
      <c r="L98" s="734"/>
      <c r="M98" s="678"/>
      <c r="N98" s="736"/>
      <c r="O98" s="734"/>
      <c r="P98" s="767"/>
      <c r="Q98" s="622"/>
      <c r="R98" s="1020"/>
      <c r="S98" s="737"/>
      <c r="T98" s="734"/>
      <c r="U98" s="734"/>
      <c r="V98" s="600"/>
      <c r="W98" s="734"/>
    </row>
    <row r="99" spans="1:23" s="25" customFormat="1" ht="30">
      <c r="A99" s="1050">
        <v>3551</v>
      </c>
      <c r="B99" s="359" t="s">
        <v>224</v>
      </c>
      <c r="C99" s="359" t="s">
        <v>225</v>
      </c>
      <c r="D99" s="355" t="s">
        <v>232</v>
      </c>
      <c r="E99" s="1050"/>
      <c r="F99" s="359" t="s">
        <v>92</v>
      </c>
      <c r="G99" s="360">
        <v>1530</v>
      </c>
      <c r="H99" s="360">
        <v>1530</v>
      </c>
      <c r="I99" s="361">
        <v>3</v>
      </c>
      <c r="J99" s="348"/>
      <c r="K99" s="349"/>
      <c r="L99" s="348"/>
      <c r="M99" s="350"/>
      <c r="N99" s="351"/>
      <c r="O99" s="348"/>
      <c r="P99" s="403"/>
      <c r="Q99" s="352"/>
      <c r="R99" s="1011"/>
      <c r="S99" s="354"/>
      <c r="T99" s="348"/>
      <c r="U99" s="420" t="s">
        <v>325</v>
      </c>
      <c r="V99" s="361">
        <v>968</v>
      </c>
      <c r="W99" s="420" t="s">
        <v>326</v>
      </c>
    </row>
    <row r="100" spans="1:23" s="25" customFormat="1" ht="26.25" customHeight="1">
      <c r="A100" s="1051">
        <v>3561</v>
      </c>
      <c r="B100" s="745" t="s">
        <v>81</v>
      </c>
      <c r="C100" s="745" t="s">
        <v>82</v>
      </c>
      <c r="D100" s="746" t="s">
        <v>233</v>
      </c>
      <c r="E100" s="1051"/>
      <c r="F100" s="356" t="s">
        <v>234</v>
      </c>
      <c r="G100" s="357">
        <v>24436</v>
      </c>
      <c r="H100" s="747">
        <v>36853</v>
      </c>
      <c r="I100" s="740">
        <v>10</v>
      </c>
      <c r="J100" s="738"/>
      <c r="K100" s="741"/>
      <c r="L100" s="738"/>
      <c r="M100" s="742"/>
      <c r="N100" s="743"/>
      <c r="O100" s="738"/>
      <c r="P100" s="654"/>
      <c r="Q100" s="740"/>
      <c r="R100" s="1022"/>
      <c r="S100" s="748"/>
      <c r="T100" s="738"/>
      <c r="U100" s="674" t="s">
        <v>327</v>
      </c>
      <c r="V100" s="757">
        <v>973</v>
      </c>
      <c r="W100" s="674" t="s">
        <v>323</v>
      </c>
    </row>
    <row r="101" spans="1:23" s="25" customFormat="1">
      <c r="A101" s="1046"/>
      <c r="B101" s="590"/>
      <c r="C101" s="590"/>
      <c r="D101" s="593"/>
      <c r="E101" s="1046"/>
      <c r="F101" s="356" t="s">
        <v>34</v>
      </c>
      <c r="G101" s="357">
        <v>8178</v>
      </c>
      <c r="H101" s="596"/>
      <c r="I101" s="599"/>
      <c r="J101" s="702"/>
      <c r="K101" s="708"/>
      <c r="L101" s="702"/>
      <c r="M101" s="709"/>
      <c r="N101" s="707"/>
      <c r="O101" s="702"/>
      <c r="P101" s="639"/>
      <c r="Q101" s="593"/>
      <c r="R101" s="1017"/>
      <c r="S101" s="703"/>
      <c r="T101" s="702"/>
      <c r="U101" s="702"/>
      <c r="V101" s="599"/>
      <c r="W101" s="702"/>
    </row>
    <row r="102" spans="1:23" s="25" customFormat="1">
      <c r="A102" s="1060"/>
      <c r="B102" s="591"/>
      <c r="C102" s="591"/>
      <c r="D102" s="594"/>
      <c r="E102" s="1060"/>
      <c r="F102" s="356" t="s">
        <v>35</v>
      </c>
      <c r="G102" s="357">
        <v>4240</v>
      </c>
      <c r="H102" s="597"/>
      <c r="I102" s="600"/>
      <c r="J102" s="734"/>
      <c r="K102" s="687"/>
      <c r="L102" s="734"/>
      <c r="M102" s="678"/>
      <c r="N102" s="736"/>
      <c r="O102" s="734"/>
      <c r="P102" s="640"/>
      <c r="Q102" s="594"/>
      <c r="R102" s="1020"/>
      <c r="S102" s="737"/>
      <c r="T102" s="734"/>
      <c r="U102" s="734"/>
      <c r="V102" s="600"/>
      <c r="W102" s="734"/>
    </row>
    <row r="103" spans="1:23" s="25" customFormat="1" ht="60">
      <c r="A103" s="1072">
        <v>3574</v>
      </c>
      <c r="B103" s="356" t="s">
        <v>44</v>
      </c>
      <c r="C103" s="356" t="s">
        <v>45</v>
      </c>
      <c r="D103" s="362" t="s">
        <v>235</v>
      </c>
      <c r="E103" s="1064" t="s">
        <v>565</v>
      </c>
      <c r="F103" s="356" t="s">
        <v>115</v>
      </c>
      <c r="G103" s="357">
        <v>36585</v>
      </c>
      <c r="H103" s="363">
        <v>36585</v>
      </c>
      <c r="I103" s="352">
        <v>4</v>
      </c>
      <c r="J103" s="348"/>
      <c r="K103" s="349">
        <v>39024</v>
      </c>
      <c r="L103" s="348"/>
      <c r="M103" s="350"/>
      <c r="N103" s="351"/>
      <c r="O103" s="348"/>
      <c r="P103" s="520"/>
      <c r="Q103" s="352"/>
      <c r="R103" s="1011">
        <v>39024</v>
      </c>
      <c r="S103" s="354"/>
      <c r="T103" s="348"/>
      <c r="U103" s="420" t="s">
        <v>329</v>
      </c>
      <c r="V103" s="352">
        <v>956</v>
      </c>
      <c r="W103" s="420" t="s">
        <v>328</v>
      </c>
    </row>
    <row r="104" spans="1:23" s="25" customFormat="1" ht="15" customHeight="1">
      <c r="A104" s="1051">
        <v>3579</v>
      </c>
      <c r="B104" s="745" t="s">
        <v>99</v>
      </c>
      <c r="C104" s="745" t="s">
        <v>100</v>
      </c>
      <c r="D104" s="746" t="s">
        <v>236</v>
      </c>
      <c r="E104" s="1051"/>
      <c r="F104" s="356" t="s">
        <v>222</v>
      </c>
      <c r="G104" s="357" t="s">
        <v>59</v>
      </c>
      <c r="H104" s="747">
        <v>26787</v>
      </c>
      <c r="I104" s="740">
        <v>9</v>
      </c>
      <c r="J104" s="738"/>
      <c r="K104" s="741"/>
      <c r="L104" s="738"/>
      <c r="M104" s="742"/>
      <c r="N104" s="743"/>
      <c r="O104" s="738"/>
      <c r="P104" s="739"/>
      <c r="Q104" s="740"/>
      <c r="R104" s="1022"/>
      <c r="S104" s="748"/>
      <c r="T104" s="738"/>
      <c r="U104" s="758" t="s">
        <v>315</v>
      </c>
      <c r="V104" s="751">
        <v>951</v>
      </c>
      <c r="W104" s="674" t="s">
        <v>314</v>
      </c>
    </row>
    <row r="105" spans="1:23" s="25" customFormat="1" ht="33.75" customHeight="1">
      <c r="A105" s="1060"/>
      <c r="B105" s="591"/>
      <c r="C105" s="591"/>
      <c r="D105" s="594"/>
      <c r="E105" s="1060"/>
      <c r="F105" s="356" t="s">
        <v>223</v>
      </c>
      <c r="G105" s="357">
        <v>26787</v>
      </c>
      <c r="H105" s="597"/>
      <c r="I105" s="600"/>
      <c r="J105" s="734"/>
      <c r="K105" s="687"/>
      <c r="L105" s="734"/>
      <c r="M105" s="678"/>
      <c r="N105" s="736"/>
      <c r="O105" s="734"/>
      <c r="P105" s="640"/>
      <c r="Q105" s="594"/>
      <c r="R105" s="1020"/>
      <c r="S105" s="737"/>
      <c r="T105" s="734"/>
      <c r="U105" s="759"/>
      <c r="V105" s="760"/>
      <c r="W105" s="761"/>
    </row>
    <row r="106" spans="1:23" s="25" customFormat="1" ht="15" customHeight="1">
      <c r="A106" s="1051">
        <v>3581</v>
      </c>
      <c r="B106" s="745" t="s">
        <v>107</v>
      </c>
      <c r="C106" s="745" t="s">
        <v>108</v>
      </c>
      <c r="D106" s="746" t="s">
        <v>237</v>
      </c>
      <c r="E106" s="1049">
        <v>113110</v>
      </c>
      <c r="F106" s="356" t="s">
        <v>566</v>
      </c>
      <c r="G106" s="357">
        <v>34498</v>
      </c>
      <c r="H106" s="747">
        <v>49661</v>
      </c>
      <c r="I106" s="740">
        <v>2</v>
      </c>
      <c r="J106" s="738"/>
      <c r="K106" s="741">
        <v>49661</v>
      </c>
      <c r="L106" s="738"/>
      <c r="M106" s="742"/>
      <c r="N106" s="743"/>
      <c r="O106" s="738"/>
      <c r="P106" s="739"/>
      <c r="Q106" s="740"/>
      <c r="R106" s="1022">
        <v>49661</v>
      </c>
      <c r="S106" s="748"/>
      <c r="T106" s="738"/>
      <c r="U106" s="738">
        <v>1.3</v>
      </c>
      <c r="V106" s="740">
        <v>990</v>
      </c>
      <c r="W106" s="738">
        <v>1.3</v>
      </c>
    </row>
    <row r="107" spans="1:23" s="25" customFormat="1">
      <c r="A107" s="1046"/>
      <c r="B107" s="590"/>
      <c r="C107" s="590"/>
      <c r="D107" s="593"/>
      <c r="E107" s="1046"/>
      <c r="F107" s="356" t="s">
        <v>34</v>
      </c>
      <c r="G107" s="357">
        <v>8178</v>
      </c>
      <c r="H107" s="596"/>
      <c r="I107" s="599"/>
      <c r="J107" s="702"/>
      <c r="K107" s="708"/>
      <c r="L107" s="702"/>
      <c r="M107" s="709"/>
      <c r="N107" s="707"/>
      <c r="O107" s="702"/>
      <c r="P107" s="639"/>
      <c r="Q107" s="593"/>
      <c r="R107" s="1017"/>
      <c r="S107" s="703"/>
      <c r="T107" s="702"/>
      <c r="U107" s="702"/>
      <c r="V107" s="599"/>
      <c r="W107" s="702"/>
    </row>
    <row r="108" spans="1:23" s="25" customFormat="1">
      <c r="A108" s="1046"/>
      <c r="B108" s="590"/>
      <c r="C108" s="590"/>
      <c r="D108" s="593"/>
      <c r="E108" s="1046"/>
      <c r="F108" s="356" t="s">
        <v>35</v>
      </c>
      <c r="G108" s="357">
        <v>5985</v>
      </c>
      <c r="H108" s="596"/>
      <c r="I108" s="599"/>
      <c r="J108" s="702"/>
      <c r="K108" s="708"/>
      <c r="L108" s="702"/>
      <c r="M108" s="709"/>
      <c r="N108" s="707"/>
      <c r="O108" s="702"/>
      <c r="P108" s="639"/>
      <c r="Q108" s="593"/>
      <c r="R108" s="1017"/>
      <c r="S108" s="703"/>
      <c r="T108" s="702"/>
      <c r="U108" s="702"/>
      <c r="V108" s="599"/>
      <c r="W108" s="702"/>
    </row>
    <row r="109" spans="1:23" s="25" customFormat="1">
      <c r="A109" s="1060"/>
      <c r="B109" s="591"/>
      <c r="C109" s="591"/>
      <c r="D109" s="594"/>
      <c r="E109" s="1060"/>
      <c r="F109" s="356" t="s">
        <v>36</v>
      </c>
      <c r="G109" s="357">
        <v>1000</v>
      </c>
      <c r="H109" s="597"/>
      <c r="I109" s="600"/>
      <c r="J109" s="734"/>
      <c r="K109" s="687"/>
      <c r="L109" s="734"/>
      <c r="M109" s="678"/>
      <c r="N109" s="736"/>
      <c r="O109" s="734"/>
      <c r="P109" s="640"/>
      <c r="Q109" s="594"/>
      <c r="R109" s="1020"/>
      <c r="S109" s="737"/>
      <c r="T109" s="734"/>
      <c r="U109" s="734"/>
      <c r="V109" s="600"/>
      <c r="W109" s="734"/>
    </row>
    <row r="110" spans="1:23" s="25" customFormat="1" ht="66" customHeight="1">
      <c r="A110" s="1072">
        <v>3583</v>
      </c>
      <c r="B110" s="356" t="s">
        <v>44</v>
      </c>
      <c r="C110" s="356" t="s">
        <v>45</v>
      </c>
      <c r="D110" s="362" t="s">
        <v>238</v>
      </c>
      <c r="E110" s="1064" t="s">
        <v>550</v>
      </c>
      <c r="F110" s="356" t="s">
        <v>41</v>
      </c>
      <c r="G110" s="357">
        <v>5800</v>
      </c>
      <c r="H110" s="363">
        <v>5800</v>
      </c>
      <c r="I110" s="352">
        <v>2</v>
      </c>
      <c r="J110" s="348"/>
      <c r="K110" s="349">
        <v>6500</v>
      </c>
      <c r="L110" s="348"/>
      <c r="M110" s="350"/>
      <c r="N110" s="351" t="s">
        <v>291</v>
      </c>
      <c r="O110" s="348"/>
      <c r="P110" s="520"/>
      <c r="Q110" s="352"/>
      <c r="R110" s="1011">
        <v>6500</v>
      </c>
      <c r="S110" s="354"/>
      <c r="T110" s="348"/>
      <c r="U110" s="420" t="s">
        <v>329</v>
      </c>
      <c r="V110" s="352">
        <v>956</v>
      </c>
      <c r="W110" s="420" t="s">
        <v>328</v>
      </c>
    </row>
    <row r="111" spans="1:23" s="25" customFormat="1" ht="26.25" customHeight="1">
      <c r="A111" s="1051">
        <v>3584</v>
      </c>
      <c r="B111" s="745" t="s">
        <v>44</v>
      </c>
      <c r="C111" s="745" t="s">
        <v>45</v>
      </c>
      <c r="D111" s="746" t="s">
        <v>239</v>
      </c>
      <c r="E111" s="1051">
        <v>111032</v>
      </c>
      <c r="F111" s="356" t="s">
        <v>115</v>
      </c>
      <c r="G111" s="357">
        <v>14956</v>
      </c>
      <c r="H111" s="747">
        <v>23856</v>
      </c>
      <c r="I111" s="740">
        <v>3</v>
      </c>
      <c r="J111" s="738"/>
      <c r="K111" s="741">
        <v>23856</v>
      </c>
      <c r="L111" s="738"/>
      <c r="M111" s="742"/>
      <c r="N111" s="743"/>
      <c r="O111" s="738"/>
      <c r="P111" s="739"/>
      <c r="Q111" s="740"/>
      <c r="R111" s="1022">
        <v>23856</v>
      </c>
      <c r="S111" s="748"/>
      <c r="T111" s="738"/>
      <c r="U111" s="674" t="s">
        <v>329</v>
      </c>
      <c r="V111" s="740">
        <v>956</v>
      </c>
      <c r="W111" s="674" t="s">
        <v>328</v>
      </c>
    </row>
    <row r="112" spans="1:23" s="25" customFormat="1">
      <c r="A112" s="1046"/>
      <c r="B112" s="590"/>
      <c r="C112" s="590"/>
      <c r="D112" s="593"/>
      <c r="E112" s="1046"/>
      <c r="F112" s="356" t="s">
        <v>41</v>
      </c>
      <c r="G112" s="357">
        <v>3900</v>
      </c>
      <c r="H112" s="596"/>
      <c r="I112" s="599"/>
      <c r="J112" s="702"/>
      <c r="K112" s="708"/>
      <c r="L112" s="702"/>
      <c r="M112" s="709"/>
      <c r="N112" s="707"/>
      <c r="O112" s="702"/>
      <c r="P112" s="639"/>
      <c r="Q112" s="593"/>
      <c r="R112" s="1017"/>
      <c r="S112" s="703"/>
      <c r="T112" s="702"/>
      <c r="U112" s="702"/>
      <c r="V112" s="599"/>
      <c r="W112" s="702"/>
    </row>
    <row r="113" spans="1:23" s="25" customFormat="1">
      <c r="A113" s="1060"/>
      <c r="B113" s="591"/>
      <c r="C113" s="591"/>
      <c r="D113" s="594"/>
      <c r="E113" s="1060"/>
      <c r="F113" s="356" t="s">
        <v>36</v>
      </c>
      <c r="G113" s="357">
        <v>5000</v>
      </c>
      <c r="H113" s="597"/>
      <c r="I113" s="600"/>
      <c r="J113" s="734"/>
      <c r="K113" s="687"/>
      <c r="L113" s="734"/>
      <c r="M113" s="678"/>
      <c r="N113" s="736"/>
      <c r="O113" s="734"/>
      <c r="P113" s="640"/>
      <c r="Q113" s="594"/>
      <c r="R113" s="1020"/>
      <c r="S113" s="737"/>
      <c r="T113" s="734"/>
      <c r="U113" s="734"/>
      <c r="V113" s="600"/>
      <c r="W113" s="734"/>
    </row>
    <row r="114" spans="1:23" s="25" customFormat="1" ht="60.75">
      <c r="A114" s="1072">
        <v>3587</v>
      </c>
      <c r="B114" s="356" t="s">
        <v>44</v>
      </c>
      <c r="C114" s="356" t="s">
        <v>45</v>
      </c>
      <c r="D114" s="362" t="s">
        <v>114</v>
      </c>
      <c r="E114" s="1064" t="s">
        <v>565</v>
      </c>
      <c r="F114" s="356" t="s">
        <v>115</v>
      </c>
      <c r="G114" s="357">
        <v>20000</v>
      </c>
      <c r="H114" s="357">
        <v>20000</v>
      </c>
      <c r="I114" s="352">
        <v>10</v>
      </c>
      <c r="J114" s="392"/>
      <c r="K114" s="349">
        <v>3263</v>
      </c>
      <c r="L114" s="392"/>
      <c r="M114" s="393"/>
      <c r="N114" s="394"/>
      <c r="O114" s="392"/>
      <c r="P114" s="520"/>
      <c r="Q114" s="352"/>
      <c r="R114" s="1036">
        <v>3263</v>
      </c>
      <c r="S114" s="395"/>
      <c r="T114" s="392"/>
      <c r="U114" s="420" t="s">
        <v>329</v>
      </c>
      <c r="V114" s="352">
        <v>956</v>
      </c>
      <c r="W114" s="348" t="s">
        <v>330</v>
      </c>
    </row>
    <row r="115" spans="1:23" s="25" customFormat="1" ht="15" customHeight="1">
      <c r="A115" s="1051">
        <v>3588</v>
      </c>
      <c r="B115" s="745" t="s">
        <v>99</v>
      </c>
      <c r="C115" s="745" t="s">
        <v>100</v>
      </c>
      <c r="D115" s="746" t="s">
        <v>240</v>
      </c>
      <c r="E115" s="1049" t="s">
        <v>567</v>
      </c>
      <c r="F115" s="356"/>
      <c r="G115" s="363"/>
      <c r="H115" s="747">
        <v>18467</v>
      </c>
      <c r="I115" s="740">
        <v>5</v>
      </c>
      <c r="J115" s="738"/>
      <c r="K115" s="741">
        <v>14647</v>
      </c>
      <c r="L115" s="738"/>
      <c r="M115" s="742"/>
      <c r="N115" s="743"/>
      <c r="O115" s="738"/>
      <c r="P115" s="739"/>
      <c r="Q115" s="740"/>
      <c r="R115" s="1022">
        <v>14647</v>
      </c>
      <c r="S115" s="748"/>
      <c r="T115" s="738"/>
      <c r="U115" s="674" t="s">
        <v>315</v>
      </c>
      <c r="V115" s="740">
        <v>951</v>
      </c>
      <c r="W115" s="674" t="s">
        <v>314</v>
      </c>
    </row>
    <row r="116" spans="1:23" s="25" customFormat="1" ht="33.75" customHeight="1">
      <c r="A116" s="1065"/>
      <c r="B116" s="726"/>
      <c r="C116" s="726"/>
      <c r="D116" s="723"/>
      <c r="E116" s="1065"/>
      <c r="F116" s="308" t="s">
        <v>110</v>
      </c>
      <c r="G116" s="310">
        <v>18467</v>
      </c>
      <c r="H116" s="729"/>
      <c r="I116" s="724"/>
      <c r="J116" s="713"/>
      <c r="K116" s="715"/>
      <c r="L116" s="713"/>
      <c r="M116" s="762"/>
      <c r="N116" s="763"/>
      <c r="O116" s="713"/>
      <c r="P116" s="721"/>
      <c r="Q116" s="723"/>
      <c r="R116" s="1023"/>
      <c r="S116" s="764"/>
      <c r="T116" s="713"/>
      <c r="U116" s="713"/>
      <c r="V116" s="724"/>
      <c r="W116" s="713"/>
    </row>
    <row r="117" spans="1:23" ht="24" customHeight="1" thickBot="1">
      <c r="A117" s="328"/>
      <c r="B117" s="329"/>
      <c r="C117" s="329"/>
      <c r="D117" s="329"/>
      <c r="E117" s="328"/>
      <c r="F117" s="338" t="s">
        <v>497</v>
      </c>
      <c r="G117" s="329"/>
      <c r="H117" s="331">
        <f>SUM(H7:H116)</f>
        <v>1427605</v>
      </c>
      <c r="I117" s="328"/>
      <c r="J117" s="336"/>
      <c r="K117" s="339">
        <f>SUM(K7:K116)</f>
        <v>821526</v>
      </c>
      <c r="L117" s="336"/>
      <c r="M117" s="340">
        <f>SUM(M7:M116)</f>
        <v>196751</v>
      </c>
      <c r="N117" s="1037"/>
      <c r="O117" s="304"/>
      <c r="P117" s="305"/>
      <c r="Q117" s="305"/>
      <c r="R117" s="1024">
        <f>SUM(R7:R116)</f>
        <v>1018277</v>
      </c>
      <c r="S117" s="304"/>
      <c r="T117" s="268"/>
      <c r="U117" s="268"/>
      <c r="V117" s="304"/>
      <c r="W117" s="268"/>
    </row>
    <row r="118" spans="1:23" s="280" customFormat="1" ht="15.75">
      <c r="A118" s="749" t="s">
        <v>499</v>
      </c>
      <c r="B118" s="750"/>
      <c r="C118" s="750"/>
      <c r="D118" s="750"/>
      <c r="E118" s="750"/>
      <c r="F118" s="750"/>
      <c r="G118" s="750"/>
      <c r="H118" s="750"/>
      <c r="I118" s="750"/>
      <c r="J118" s="750"/>
      <c r="K118" s="750"/>
      <c r="L118" s="279"/>
      <c r="M118" s="279"/>
      <c r="N118" s="279"/>
      <c r="O118" s="279"/>
      <c r="P118" s="279"/>
      <c r="Q118" s="279"/>
      <c r="R118" s="1025"/>
      <c r="S118" s="279"/>
      <c r="T118" s="279"/>
      <c r="U118" s="273"/>
      <c r="V118" s="272"/>
      <c r="W118" s="292"/>
    </row>
    <row r="119" spans="1:23" s="280" customFormat="1" ht="16.5" customHeight="1">
      <c r="A119" s="1073">
        <v>3353</v>
      </c>
      <c r="B119" s="578" t="s">
        <v>55</v>
      </c>
      <c r="C119" s="580" t="s">
        <v>56</v>
      </c>
      <c r="D119" s="580" t="s">
        <v>241</v>
      </c>
      <c r="E119" s="575" t="s">
        <v>568</v>
      </c>
      <c r="F119" s="396" t="s">
        <v>242</v>
      </c>
      <c r="G119" s="397" t="s">
        <v>59</v>
      </c>
      <c r="H119" s="577">
        <v>30000</v>
      </c>
      <c r="I119" s="560">
        <v>2</v>
      </c>
      <c r="J119" s="662"/>
      <c r="K119" s="577">
        <v>17000</v>
      </c>
      <c r="L119" s="662"/>
      <c r="M119" s="662"/>
      <c r="N119" s="662"/>
      <c r="O119" s="662"/>
      <c r="P119" s="662"/>
      <c r="Q119" s="662"/>
      <c r="R119" s="1026">
        <f>K119</f>
        <v>17000</v>
      </c>
      <c r="S119" s="664"/>
      <c r="T119" s="662"/>
      <c r="U119" s="753" t="s">
        <v>61</v>
      </c>
      <c r="V119" s="560">
        <v>945</v>
      </c>
      <c r="W119" s="755" t="s">
        <v>61</v>
      </c>
    </row>
    <row r="120" spans="1:23" s="280" customFormat="1" ht="16.5" customHeight="1">
      <c r="A120" s="1066"/>
      <c r="B120" s="579"/>
      <c r="C120" s="562"/>
      <c r="D120" s="562"/>
      <c r="E120" s="1066"/>
      <c r="F120" s="396" t="s">
        <v>41</v>
      </c>
      <c r="G120" s="397">
        <v>30000</v>
      </c>
      <c r="H120" s="667"/>
      <c r="I120" s="613"/>
      <c r="J120" s="663"/>
      <c r="K120" s="581"/>
      <c r="L120" s="663"/>
      <c r="M120" s="663"/>
      <c r="N120" s="663"/>
      <c r="O120" s="663"/>
      <c r="P120" s="663"/>
      <c r="Q120" s="663"/>
      <c r="R120" s="1027"/>
      <c r="S120" s="665"/>
      <c r="T120" s="663"/>
      <c r="U120" s="754"/>
      <c r="V120" s="613"/>
      <c r="W120" s="756"/>
    </row>
    <row r="121" spans="1:23" s="280" customFormat="1" ht="26.25">
      <c r="A121" s="1073">
        <v>3363</v>
      </c>
      <c r="B121" s="578" t="s">
        <v>55</v>
      </c>
      <c r="C121" s="580" t="s">
        <v>56</v>
      </c>
      <c r="D121" s="580" t="s">
        <v>243</v>
      </c>
      <c r="E121" s="575" t="s">
        <v>569</v>
      </c>
      <c r="F121" s="396" t="s">
        <v>244</v>
      </c>
      <c r="G121" s="397">
        <v>30000</v>
      </c>
      <c r="H121" s="577">
        <v>43383</v>
      </c>
      <c r="I121" s="560">
        <v>3</v>
      </c>
      <c r="J121" s="662"/>
      <c r="K121" s="577">
        <v>21692</v>
      </c>
      <c r="L121" s="662"/>
      <c r="M121" s="662"/>
      <c r="N121" s="662"/>
      <c r="O121" s="662"/>
      <c r="P121" s="662"/>
      <c r="Q121" s="662"/>
      <c r="R121" s="1026">
        <f>K121</f>
        <v>21692</v>
      </c>
      <c r="S121" s="664"/>
      <c r="T121" s="662"/>
      <c r="U121" s="648" t="s">
        <v>61</v>
      </c>
      <c r="V121" s="560">
        <v>945</v>
      </c>
      <c r="W121" s="648" t="s">
        <v>61</v>
      </c>
    </row>
    <row r="122" spans="1:23" s="280" customFormat="1">
      <c r="A122" s="1066"/>
      <c r="B122" s="579"/>
      <c r="C122" s="562"/>
      <c r="D122" s="562"/>
      <c r="E122" s="1066"/>
      <c r="F122" s="396" t="s">
        <v>34</v>
      </c>
      <c r="G122" s="397">
        <v>8178</v>
      </c>
      <c r="H122" s="667"/>
      <c r="I122" s="613"/>
      <c r="J122" s="663"/>
      <c r="K122" s="581"/>
      <c r="L122" s="663"/>
      <c r="M122" s="663"/>
      <c r="N122" s="663"/>
      <c r="O122" s="663"/>
      <c r="P122" s="663"/>
      <c r="Q122" s="663"/>
      <c r="R122" s="1027"/>
      <c r="S122" s="665"/>
      <c r="T122" s="663"/>
      <c r="U122" s="666"/>
      <c r="V122" s="613"/>
      <c r="W122" s="666"/>
    </row>
    <row r="123" spans="1:23" s="280" customFormat="1">
      <c r="A123" s="1066"/>
      <c r="B123" s="579"/>
      <c r="C123" s="562"/>
      <c r="D123" s="562"/>
      <c r="E123" s="1066"/>
      <c r="F123" s="396" t="s">
        <v>35</v>
      </c>
      <c r="G123" s="397">
        <v>5205</v>
      </c>
      <c r="H123" s="667"/>
      <c r="I123" s="613"/>
      <c r="J123" s="663"/>
      <c r="K123" s="581"/>
      <c r="L123" s="663"/>
      <c r="M123" s="663"/>
      <c r="N123" s="663"/>
      <c r="O123" s="663"/>
      <c r="P123" s="663"/>
      <c r="Q123" s="663"/>
      <c r="R123" s="1027"/>
      <c r="S123" s="665"/>
      <c r="T123" s="663"/>
      <c r="U123" s="649"/>
      <c r="V123" s="613"/>
      <c r="W123" s="649"/>
    </row>
    <row r="124" spans="1:23" s="280" customFormat="1">
      <c r="A124" s="1073">
        <v>3366</v>
      </c>
      <c r="B124" s="578" t="s">
        <v>55</v>
      </c>
      <c r="C124" s="580" t="s">
        <v>56</v>
      </c>
      <c r="D124" s="580" t="s">
        <v>57</v>
      </c>
      <c r="E124" s="575" t="s">
        <v>570</v>
      </c>
      <c r="F124" s="396" t="s">
        <v>58</v>
      </c>
      <c r="G124" s="397" t="s">
        <v>59</v>
      </c>
      <c r="H124" s="577">
        <v>19000</v>
      </c>
      <c r="I124" s="560">
        <v>5</v>
      </c>
      <c r="J124" s="662"/>
      <c r="K124" s="577">
        <v>8000</v>
      </c>
      <c r="L124" s="662"/>
      <c r="M124" s="662"/>
      <c r="N124" s="662"/>
      <c r="O124" s="662"/>
      <c r="P124" s="662"/>
      <c r="Q124" s="662"/>
      <c r="R124" s="1026">
        <v>8000</v>
      </c>
      <c r="S124" s="664"/>
      <c r="T124" s="662"/>
      <c r="U124" s="648" t="s">
        <v>61</v>
      </c>
      <c r="V124" s="560">
        <v>945</v>
      </c>
      <c r="W124" s="693" t="s">
        <v>61</v>
      </c>
    </row>
    <row r="125" spans="1:23" s="280" customFormat="1">
      <c r="A125" s="1066"/>
      <c r="B125" s="579"/>
      <c r="C125" s="562"/>
      <c r="D125" s="562"/>
      <c r="E125" s="1066"/>
      <c r="F125" s="396" t="s">
        <v>41</v>
      </c>
      <c r="G125" s="397">
        <v>19000</v>
      </c>
      <c r="H125" s="667"/>
      <c r="I125" s="613"/>
      <c r="J125" s="663"/>
      <c r="K125" s="581"/>
      <c r="L125" s="663"/>
      <c r="M125" s="663"/>
      <c r="N125" s="663"/>
      <c r="O125" s="663"/>
      <c r="P125" s="663"/>
      <c r="Q125" s="663"/>
      <c r="R125" s="1027"/>
      <c r="S125" s="665"/>
      <c r="T125" s="663"/>
      <c r="U125" s="649"/>
      <c r="V125" s="613"/>
      <c r="W125" s="693"/>
    </row>
    <row r="126" spans="1:23" s="280" customFormat="1" ht="45">
      <c r="A126" s="1074">
        <v>3454</v>
      </c>
      <c r="B126" s="399" t="s">
        <v>68</v>
      </c>
      <c r="C126" s="400" t="s">
        <v>69</v>
      </c>
      <c r="D126" s="400" t="s">
        <v>245</v>
      </c>
      <c r="E126" s="552" t="s">
        <v>571</v>
      </c>
      <c r="F126" s="396" t="s">
        <v>41</v>
      </c>
      <c r="G126" s="397">
        <v>70000</v>
      </c>
      <c r="H126" s="397">
        <v>70000</v>
      </c>
      <c r="I126" s="398">
        <v>1</v>
      </c>
      <c r="J126" s="401"/>
      <c r="K126" s="397">
        <v>40196</v>
      </c>
      <c r="L126" s="401"/>
      <c r="M126" s="401"/>
      <c r="N126" s="401"/>
      <c r="O126" s="401"/>
      <c r="P126" s="401"/>
      <c r="Q126" s="401"/>
      <c r="R126" s="1028">
        <v>40196</v>
      </c>
      <c r="S126" s="402"/>
      <c r="T126" s="401"/>
      <c r="U126" s="403" t="s">
        <v>331</v>
      </c>
      <c r="V126" s="398">
        <v>952</v>
      </c>
      <c r="W126" s="424" t="s">
        <v>72</v>
      </c>
    </row>
    <row r="127" spans="1:23" s="280" customFormat="1">
      <c r="A127" s="1067">
        <v>3464</v>
      </c>
      <c r="B127" s="656" t="s">
        <v>68</v>
      </c>
      <c r="C127" s="655" t="s">
        <v>69</v>
      </c>
      <c r="D127" s="655" t="s">
        <v>111</v>
      </c>
      <c r="E127" s="1067" t="s">
        <v>572</v>
      </c>
      <c r="F127" s="404" t="s">
        <v>112</v>
      </c>
      <c r="G127" s="405">
        <v>1000</v>
      </c>
      <c r="H127" s="657">
        <f>SUM(G127:G129)</f>
        <v>3000</v>
      </c>
      <c r="I127" s="641">
        <v>1</v>
      </c>
      <c r="J127" s="662"/>
      <c r="K127" s="582">
        <v>1000</v>
      </c>
      <c r="L127" s="662"/>
      <c r="M127" s="662"/>
      <c r="N127" s="662"/>
      <c r="O127" s="662"/>
      <c r="P127" s="662"/>
      <c r="Q127" s="662"/>
      <c r="R127" s="1026">
        <v>1000</v>
      </c>
      <c r="S127" s="664"/>
      <c r="T127" s="662"/>
      <c r="U127" s="648" t="s">
        <v>331</v>
      </c>
      <c r="V127" s="641">
        <v>952</v>
      </c>
      <c r="W127" s="642" t="s">
        <v>72</v>
      </c>
    </row>
    <row r="128" spans="1:23" s="280" customFormat="1">
      <c r="A128" s="1066"/>
      <c r="B128" s="579"/>
      <c r="C128" s="562"/>
      <c r="D128" s="562"/>
      <c r="E128" s="1066"/>
      <c r="F128" s="404" t="s">
        <v>80</v>
      </c>
      <c r="G128" s="405">
        <v>1000</v>
      </c>
      <c r="H128" s="667"/>
      <c r="I128" s="613"/>
      <c r="J128" s="663"/>
      <c r="K128" s="581"/>
      <c r="L128" s="663"/>
      <c r="M128" s="663"/>
      <c r="N128" s="663"/>
      <c r="O128" s="663"/>
      <c r="P128" s="663"/>
      <c r="Q128" s="663"/>
      <c r="R128" s="1027"/>
      <c r="S128" s="665"/>
      <c r="T128" s="663"/>
      <c r="U128" s="666"/>
      <c r="V128" s="613"/>
      <c r="W128" s="643"/>
    </row>
    <row r="129" spans="1:23" s="280" customFormat="1">
      <c r="A129" s="1066"/>
      <c r="B129" s="579"/>
      <c r="C129" s="562"/>
      <c r="D129" s="562"/>
      <c r="E129" s="1066"/>
      <c r="F129" s="404" t="s">
        <v>36</v>
      </c>
      <c r="G129" s="405">
        <v>1000</v>
      </c>
      <c r="H129" s="667"/>
      <c r="I129" s="613"/>
      <c r="J129" s="663"/>
      <c r="K129" s="581"/>
      <c r="L129" s="663"/>
      <c r="M129" s="663"/>
      <c r="N129" s="663"/>
      <c r="O129" s="663"/>
      <c r="P129" s="663"/>
      <c r="Q129" s="663"/>
      <c r="R129" s="1027"/>
      <c r="S129" s="665"/>
      <c r="T129" s="663"/>
      <c r="U129" s="649"/>
      <c r="V129" s="613"/>
      <c r="W129" s="644"/>
    </row>
    <row r="130" spans="1:23" s="280" customFormat="1" ht="16.5" customHeight="1">
      <c r="A130" s="1073">
        <v>3522</v>
      </c>
      <c r="B130" s="578" t="s">
        <v>246</v>
      </c>
      <c r="C130" s="580" t="s">
        <v>247</v>
      </c>
      <c r="D130" s="580" t="s">
        <v>248</v>
      </c>
      <c r="E130" s="575" t="s">
        <v>573</v>
      </c>
      <c r="F130" s="396" t="s">
        <v>249</v>
      </c>
      <c r="G130" s="397" t="s">
        <v>59</v>
      </c>
      <c r="H130" s="577">
        <v>75500</v>
      </c>
      <c r="I130" s="560">
        <v>1</v>
      </c>
      <c r="J130" s="662"/>
      <c r="K130" s="577">
        <v>31500</v>
      </c>
      <c r="L130" s="662"/>
      <c r="M130" s="662"/>
      <c r="N130" s="662"/>
      <c r="O130" s="662"/>
      <c r="P130" s="662"/>
      <c r="Q130" s="662"/>
      <c r="R130" s="1026">
        <v>31500</v>
      </c>
      <c r="S130" s="664"/>
      <c r="T130" s="662"/>
      <c r="U130" s="617">
        <v>1.3</v>
      </c>
      <c r="V130" s="560">
        <v>983</v>
      </c>
      <c r="W130" s="561" t="s">
        <v>332</v>
      </c>
    </row>
    <row r="131" spans="1:23" s="280" customFormat="1">
      <c r="A131" s="1066"/>
      <c r="B131" s="579"/>
      <c r="C131" s="562"/>
      <c r="D131" s="562"/>
      <c r="E131" s="1066"/>
      <c r="F131" s="396" t="s">
        <v>41</v>
      </c>
      <c r="G131" s="397">
        <v>30000</v>
      </c>
      <c r="H131" s="667"/>
      <c r="I131" s="613"/>
      <c r="J131" s="663"/>
      <c r="K131" s="581"/>
      <c r="L131" s="663"/>
      <c r="M131" s="663"/>
      <c r="N131" s="663"/>
      <c r="O131" s="663"/>
      <c r="P131" s="663"/>
      <c r="Q131" s="663"/>
      <c r="R131" s="1027"/>
      <c r="S131" s="665"/>
      <c r="T131" s="663"/>
      <c r="U131" s="692"/>
      <c r="V131" s="613"/>
      <c r="W131" s="562"/>
    </row>
    <row r="132" spans="1:23" s="280" customFormat="1">
      <c r="A132" s="1066"/>
      <c r="B132" s="579"/>
      <c r="C132" s="562"/>
      <c r="D132" s="562"/>
      <c r="E132" s="1066"/>
      <c r="F132" s="396" t="s">
        <v>41</v>
      </c>
      <c r="G132" s="397">
        <v>24000</v>
      </c>
      <c r="H132" s="667"/>
      <c r="I132" s="613"/>
      <c r="J132" s="663"/>
      <c r="K132" s="581"/>
      <c r="L132" s="663"/>
      <c r="M132" s="663"/>
      <c r="N132" s="663"/>
      <c r="O132" s="663"/>
      <c r="P132" s="663"/>
      <c r="Q132" s="663"/>
      <c r="R132" s="1027"/>
      <c r="S132" s="665"/>
      <c r="T132" s="663"/>
      <c r="U132" s="692"/>
      <c r="V132" s="613"/>
      <c r="W132" s="562"/>
    </row>
    <row r="133" spans="1:23" s="280" customFormat="1">
      <c r="A133" s="1066"/>
      <c r="B133" s="579"/>
      <c r="C133" s="562"/>
      <c r="D133" s="562"/>
      <c r="E133" s="1066"/>
      <c r="F133" s="396" t="s">
        <v>41</v>
      </c>
      <c r="G133" s="397">
        <v>15500</v>
      </c>
      <c r="H133" s="667"/>
      <c r="I133" s="613"/>
      <c r="J133" s="663"/>
      <c r="K133" s="581"/>
      <c r="L133" s="663"/>
      <c r="M133" s="663"/>
      <c r="N133" s="663"/>
      <c r="O133" s="663"/>
      <c r="P133" s="663"/>
      <c r="Q133" s="663"/>
      <c r="R133" s="1027"/>
      <c r="S133" s="665"/>
      <c r="T133" s="663"/>
      <c r="U133" s="692"/>
      <c r="V133" s="613"/>
      <c r="W133" s="562"/>
    </row>
    <row r="134" spans="1:23" s="280" customFormat="1">
      <c r="A134" s="1066"/>
      <c r="B134" s="579"/>
      <c r="C134" s="562"/>
      <c r="D134" s="562"/>
      <c r="E134" s="1066"/>
      <c r="F134" s="396" t="s">
        <v>76</v>
      </c>
      <c r="G134" s="397">
        <v>6000</v>
      </c>
      <c r="H134" s="667"/>
      <c r="I134" s="613"/>
      <c r="J134" s="663"/>
      <c r="K134" s="581"/>
      <c r="L134" s="663"/>
      <c r="M134" s="663"/>
      <c r="N134" s="663"/>
      <c r="O134" s="663"/>
      <c r="P134" s="663"/>
      <c r="Q134" s="663"/>
      <c r="R134" s="1027"/>
      <c r="S134" s="665"/>
      <c r="T134" s="663"/>
      <c r="U134" s="618"/>
      <c r="V134" s="613"/>
      <c r="W134" s="562"/>
    </row>
    <row r="135" spans="1:23" s="280" customFormat="1">
      <c r="A135" s="1073">
        <v>3526</v>
      </c>
      <c r="B135" s="578" t="s">
        <v>94</v>
      </c>
      <c r="C135" s="580" t="s">
        <v>95</v>
      </c>
      <c r="D135" s="580" t="s">
        <v>96</v>
      </c>
      <c r="E135" s="575" t="s">
        <v>574</v>
      </c>
      <c r="F135" s="396" t="s">
        <v>97</v>
      </c>
      <c r="G135" s="397">
        <v>30530</v>
      </c>
      <c r="H135" s="577">
        <v>70005</v>
      </c>
      <c r="I135" s="560">
        <v>1</v>
      </c>
      <c r="J135" s="662"/>
      <c r="K135" s="577">
        <v>23000</v>
      </c>
      <c r="L135" s="662"/>
      <c r="M135" s="662"/>
      <c r="N135" s="662"/>
      <c r="O135" s="662"/>
      <c r="P135" s="662"/>
      <c r="Q135" s="662"/>
      <c r="R135" s="1026">
        <v>23000</v>
      </c>
      <c r="S135" s="664"/>
      <c r="T135" s="662"/>
      <c r="U135" s="642" t="s">
        <v>334</v>
      </c>
      <c r="V135" s="560">
        <v>953</v>
      </c>
      <c r="W135" s="642" t="s">
        <v>333</v>
      </c>
    </row>
    <row r="136" spans="1:23" s="280" customFormat="1">
      <c r="A136" s="1066"/>
      <c r="B136" s="579"/>
      <c r="C136" s="562"/>
      <c r="D136" s="562"/>
      <c r="E136" s="1066"/>
      <c r="F136" s="396" t="s">
        <v>34</v>
      </c>
      <c r="G136" s="397">
        <v>8178</v>
      </c>
      <c r="H136" s="667"/>
      <c r="I136" s="613"/>
      <c r="J136" s="663"/>
      <c r="K136" s="581"/>
      <c r="L136" s="663"/>
      <c r="M136" s="663"/>
      <c r="N136" s="663"/>
      <c r="O136" s="663"/>
      <c r="P136" s="663"/>
      <c r="Q136" s="663"/>
      <c r="R136" s="1027"/>
      <c r="S136" s="665"/>
      <c r="T136" s="663"/>
      <c r="U136" s="643"/>
      <c r="V136" s="613"/>
      <c r="W136" s="643"/>
    </row>
    <row r="137" spans="1:23" s="280" customFormat="1">
      <c r="A137" s="1066"/>
      <c r="B137" s="579"/>
      <c r="C137" s="562"/>
      <c r="D137" s="562"/>
      <c r="E137" s="1066"/>
      <c r="F137" s="396" t="s">
        <v>35</v>
      </c>
      <c r="G137" s="397">
        <v>5297</v>
      </c>
      <c r="H137" s="667"/>
      <c r="I137" s="613"/>
      <c r="J137" s="663"/>
      <c r="K137" s="581"/>
      <c r="L137" s="663"/>
      <c r="M137" s="663"/>
      <c r="N137" s="663"/>
      <c r="O137" s="663"/>
      <c r="P137" s="663"/>
      <c r="Q137" s="663"/>
      <c r="R137" s="1027"/>
      <c r="S137" s="665"/>
      <c r="T137" s="663"/>
      <c r="U137" s="643"/>
      <c r="V137" s="613"/>
      <c r="W137" s="643"/>
    </row>
    <row r="138" spans="1:23" s="280" customFormat="1">
      <c r="A138" s="1066"/>
      <c r="B138" s="579"/>
      <c r="C138" s="562"/>
      <c r="D138" s="562"/>
      <c r="E138" s="1066"/>
      <c r="F138" s="396" t="s">
        <v>41</v>
      </c>
      <c r="G138" s="397">
        <v>26000</v>
      </c>
      <c r="H138" s="667"/>
      <c r="I138" s="613"/>
      <c r="J138" s="663"/>
      <c r="K138" s="581"/>
      <c r="L138" s="663"/>
      <c r="M138" s="663"/>
      <c r="N138" s="663"/>
      <c r="O138" s="663"/>
      <c r="P138" s="663"/>
      <c r="Q138" s="663"/>
      <c r="R138" s="1027"/>
      <c r="S138" s="665"/>
      <c r="T138" s="663"/>
      <c r="U138" s="644"/>
      <c r="V138" s="613"/>
      <c r="W138" s="644"/>
    </row>
    <row r="139" spans="1:23" s="280" customFormat="1">
      <c r="A139" s="1073">
        <v>3537</v>
      </c>
      <c r="B139" s="578" t="s">
        <v>120</v>
      </c>
      <c r="C139" s="580" t="s">
        <v>121</v>
      </c>
      <c r="D139" s="580" t="s">
        <v>250</v>
      </c>
      <c r="E139" s="575" t="s">
        <v>575</v>
      </c>
      <c r="F139" s="396" t="s">
        <v>251</v>
      </c>
      <c r="G139" s="397">
        <v>25155</v>
      </c>
      <c r="H139" s="577">
        <v>55310</v>
      </c>
      <c r="I139" s="560">
        <v>4</v>
      </c>
      <c r="J139" s="662"/>
      <c r="K139" s="577">
        <v>27155</v>
      </c>
      <c r="L139" s="662"/>
      <c r="M139" s="662"/>
      <c r="N139" s="662"/>
      <c r="O139" s="662"/>
      <c r="P139" s="662"/>
      <c r="Q139" s="662"/>
      <c r="R139" s="1026">
        <v>27155</v>
      </c>
      <c r="S139" s="664"/>
      <c r="T139" s="662"/>
      <c r="U139" s="648" t="s">
        <v>145</v>
      </c>
      <c r="V139" s="560">
        <v>984</v>
      </c>
      <c r="W139" s="648">
        <v>1.1000000000000001</v>
      </c>
    </row>
    <row r="140" spans="1:23" s="280" customFormat="1">
      <c r="A140" s="1066"/>
      <c r="B140" s="579"/>
      <c r="C140" s="562"/>
      <c r="D140" s="562"/>
      <c r="E140" s="1066"/>
      <c r="F140" s="396" t="s">
        <v>41</v>
      </c>
      <c r="G140" s="397">
        <v>25155</v>
      </c>
      <c r="H140" s="667"/>
      <c r="I140" s="613"/>
      <c r="J140" s="663"/>
      <c r="K140" s="581"/>
      <c r="L140" s="663"/>
      <c r="M140" s="663"/>
      <c r="N140" s="663"/>
      <c r="O140" s="663"/>
      <c r="P140" s="663"/>
      <c r="Q140" s="663"/>
      <c r="R140" s="1027"/>
      <c r="S140" s="665"/>
      <c r="T140" s="663"/>
      <c r="U140" s="666"/>
      <c r="V140" s="613"/>
      <c r="W140" s="666"/>
    </row>
    <row r="141" spans="1:23" s="280" customFormat="1">
      <c r="A141" s="1066"/>
      <c r="B141" s="579"/>
      <c r="C141" s="562"/>
      <c r="D141" s="562"/>
      <c r="E141" s="1066"/>
      <c r="F141" s="396" t="s">
        <v>36</v>
      </c>
      <c r="G141" s="397">
        <v>5000</v>
      </c>
      <c r="H141" s="667"/>
      <c r="I141" s="613"/>
      <c r="J141" s="663"/>
      <c r="K141" s="581"/>
      <c r="L141" s="663"/>
      <c r="M141" s="663"/>
      <c r="N141" s="663"/>
      <c r="O141" s="663"/>
      <c r="P141" s="663"/>
      <c r="Q141" s="663"/>
      <c r="R141" s="1027"/>
      <c r="S141" s="665"/>
      <c r="T141" s="663"/>
      <c r="U141" s="649"/>
      <c r="V141" s="613"/>
      <c r="W141" s="649"/>
    </row>
    <row r="142" spans="1:23" s="280" customFormat="1">
      <c r="A142" s="1073">
        <v>3556</v>
      </c>
      <c r="B142" s="578" t="s">
        <v>28</v>
      </c>
      <c r="C142" s="580" t="s">
        <v>29</v>
      </c>
      <c r="D142" s="580" t="s">
        <v>30</v>
      </c>
      <c r="E142" s="575" t="s">
        <v>576</v>
      </c>
      <c r="F142" s="396" t="s">
        <v>31</v>
      </c>
      <c r="G142" s="397">
        <v>47450</v>
      </c>
      <c r="H142" s="577">
        <v>64361</v>
      </c>
      <c r="I142" s="560">
        <v>2</v>
      </c>
      <c r="J142" s="662"/>
      <c r="K142" s="577">
        <v>63284</v>
      </c>
      <c r="L142" s="662"/>
      <c r="M142" s="662"/>
      <c r="N142" s="662"/>
      <c r="O142" s="662"/>
      <c r="P142" s="662"/>
      <c r="Q142" s="662"/>
      <c r="R142" s="1026">
        <v>63284</v>
      </c>
      <c r="S142" s="664"/>
      <c r="T142" s="662"/>
      <c r="U142" s="648" t="s">
        <v>335</v>
      </c>
      <c r="V142" s="560">
        <v>993</v>
      </c>
      <c r="W142" s="648" t="s">
        <v>335</v>
      </c>
    </row>
    <row r="143" spans="1:23" s="280" customFormat="1">
      <c r="A143" s="1066"/>
      <c r="B143" s="579"/>
      <c r="C143" s="562"/>
      <c r="D143" s="562"/>
      <c r="E143" s="1066"/>
      <c r="F143" s="396" t="s">
        <v>34</v>
      </c>
      <c r="G143" s="397">
        <v>8178</v>
      </c>
      <c r="H143" s="667"/>
      <c r="I143" s="613"/>
      <c r="J143" s="663"/>
      <c r="K143" s="581"/>
      <c r="L143" s="663"/>
      <c r="M143" s="663"/>
      <c r="N143" s="663"/>
      <c r="O143" s="663"/>
      <c r="P143" s="663"/>
      <c r="Q143" s="663"/>
      <c r="R143" s="1027"/>
      <c r="S143" s="665"/>
      <c r="T143" s="663"/>
      <c r="U143" s="666"/>
      <c r="V143" s="613"/>
      <c r="W143" s="666"/>
    </row>
    <row r="144" spans="1:23" s="280" customFormat="1">
      <c r="A144" s="1066"/>
      <c r="B144" s="579"/>
      <c r="C144" s="562"/>
      <c r="D144" s="562"/>
      <c r="E144" s="1066"/>
      <c r="F144" s="396" t="s">
        <v>35</v>
      </c>
      <c r="G144" s="397">
        <v>8233</v>
      </c>
      <c r="H144" s="667"/>
      <c r="I144" s="613"/>
      <c r="J144" s="663"/>
      <c r="K144" s="581"/>
      <c r="L144" s="663"/>
      <c r="M144" s="663"/>
      <c r="N144" s="663"/>
      <c r="O144" s="663"/>
      <c r="P144" s="663"/>
      <c r="Q144" s="663"/>
      <c r="R144" s="1027"/>
      <c r="S144" s="665"/>
      <c r="T144" s="663"/>
      <c r="U144" s="666"/>
      <c r="V144" s="613"/>
      <c r="W144" s="666"/>
    </row>
    <row r="145" spans="1:23" s="280" customFormat="1">
      <c r="A145" s="1066"/>
      <c r="B145" s="579"/>
      <c r="C145" s="562"/>
      <c r="D145" s="562"/>
      <c r="E145" s="1066"/>
      <c r="F145" s="396" t="s">
        <v>36</v>
      </c>
      <c r="G145" s="397">
        <v>500</v>
      </c>
      <c r="H145" s="667"/>
      <c r="I145" s="613"/>
      <c r="J145" s="663"/>
      <c r="K145" s="581"/>
      <c r="L145" s="663"/>
      <c r="M145" s="663"/>
      <c r="N145" s="663"/>
      <c r="O145" s="663"/>
      <c r="P145" s="663"/>
      <c r="Q145" s="663"/>
      <c r="R145" s="1027"/>
      <c r="S145" s="665"/>
      <c r="T145" s="663"/>
      <c r="U145" s="649"/>
      <c r="V145" s="613"/>
      <c r="W145" s="649"/>
    </row>
    <row r="146" spans="1:23" s="280" customFormat="1" ht="14.25" customHeight="1">
      <c r="A146" s="1073">
        <v>3565</v>
      </c>
      <c r="B146" s="578" t="s">
        <v>86</v>
      </c>
      <c r="C146" s="660" t="s">
        <v>87</v>
      </c>
      <c r="D146" s="580" t="s">
        <v>88</v>
      </c>
      <c r="E146" s="575" t="s">
        <v>577</v>
      </c>
      <c r="F146" s="396" t="s">
        <v>89</v>
      </c>
      <c r="G146" s="406" t="s">
        <v>59</v>
      </c>
      <c r="H146" s="577">
        <v>38784</v>
      </c>
      <c r="I146" s="560">
        <v>2</v>
      </c>
      <c r="J146" s="662"/>
      <c r="K146" s="577">
        <v>25500</v>
      </c>
      <c r="L146" s="662"/>
      <c r="M146" s="662"/>
      <c r="N146" s="662"/>
      <c r="O146" s="662"/>
      <c r="P146" s="662"/>
      <c r="Q146" s="662"/>
      <c r="R146" s="1026">
        <v>25500</v>
      </c>
      <c r="S146" s="664"/>
      <c r="T146" s="662"/>
      <c r="U146" s="617">
        <v>1.3</v>
      </c>
      <c r="V146" s="560">
        <v>996</v>
      </c>
      <c r="W146" s="560">
        <v>1.3</v>
      </c>
    </row>
    <row r="147" spans="1:23" s="280" customFormat="1">
      <c r="A147" s="1066"/>
      <c r="B147" s="579"/>
      <c r="C147" s="661"/>
      <c r="D147" s="562"/>
      <c r="E147" s="1066"/>
      <c r="F147" s="396" t="s">
        <v>41</v>
      </c>
      <c r="G147" s="406">
        <v>33584</v>
      </c>
      <c r="H147" s="581"/>
      <c r="I147" s="613"/>
      <c r="J147" s="663"/>
      <c r="K147" s="581"/>
      <c r="L147" s="663"/>
      <c r="M147" s="663"/>
      <c r="N147" s="663"/>
      <c r="O147" s="663"/>
      <c r="P147" s="663"/>
      <c r="Q147" s="663"/>
      <c r="R147" s="1027"/>
      <c r="S147" s="665"/>
      <c r="T147" s="663"/>
      <c r="U147" s="692"/>
      <c r="V147" s="613"/>
      <c r="W147" s="562"/>
    </row>
    <row r="148" spans="1:23" s="280" customFormat="1">
      <c r="A148" s="1066"/>
      <c r="B148" s="579"/>
      <c r="C148" s="661"/>
      <c r="D148" s="562"/>
      <c r="E148" s="1066"/>
      <c r="F148" s="396" t="s">
        <v>91</v>
      </c>
      <c r="G148" s="406">
        <v>700</v>
      </c>
      <c r="H148" s="581"/>
      <c r="I148" s="613"/>
      <c r="J148" s="663"/>
      <c r="K148" s="581"/>
      <c r="L148" s="663"/>
      <c r="M148" s="663"/>
      <c r="N148" s="663"/>
      <c r="O148" s="663"/>
      <c r="P148" s="663"/>
      <c r="Q148" s="663"/>
      <c r="R148" s="1027"/>
      <c r="S148" s="665"/>
      <c r="T148" s="663"/>
      <c r="U148" s="692"/>
      <c r="V148" s="613"/>
      <c r="W148" s="562"/>
    </row>
    <row r="149" spans="1:23" s="280" customFormat="1">
      <c r="A149" s="1066"/>
      <c r="B149" s="579"/>
      <c r="C149" s="661"/>
      <c r="D149" s="562"/>
      <c r="E149" s="1066"/>
      <c r="F149" s="396" t="s">
        <v>92</v>
      </c>
      <c r="G149" s="406">
        <v>2500</v>
      </c>
      <c r="H149" s="581"/>
      <c r="I149" s="613"/>
      <c r="J149" s="663"/>
      <c r="K149" s="581"/>
      <c r="L149" s="663"/>
      <c r="M149" s="663"/>
      <c r="N149" s="663"/>
      <c r="O149" s="663"/>
      <c r="P149" s="663"/>
      <c r="Q149" s="663"/>
      <c r="R149" s="1027"/>
      <c r="S149" s="665"/>
      <c r="T149" s="663"/>
      <c r="U149" s="692"/>
      <c r="V149" s="613"/>
      <c r="W149" s="562"/>
    </row>
    <row r="150" spans="1:23" s="280" customFormat="1">
      <c r="A150" s="1066"/>
      <c r="B150" s="579"/>
      <c r="C150" s="661"/>
      <c r="D150" s="562"/>
      <c r="E150" s="1066"/>
      <c r="F150" s="396" t="s">
        <v>36</v>
      </c>
      <c r="G150" s="406">
        <v>2000</v>
      </c>
      <c r="H150" s="581"/>
      <c r="I150" s="613"/>
      <c r="J150" s="663"/>
      <c r="K150" s="581"/>
      <c r="L150" s="663"/>
      <c r="M150" s="663"/>
      <c r="N150" s="663"/>
      <c r="O150" s="663"/>
      <c r="P150" s="663"/>
      <c r="Q150" s="663"/>
      <c r="R150" s="1027"/>
      <c r="S150" s="665"/>
      <c r="T150" s="663"/>
      <c r="U150" s="692"/>
      <c r="V150" s="613"/>
      <c r="W150" s="562"/>
    </row>
    <row r="151" spans="1:23" s="280" customFormat="1">
      <c r="A151" s="1066"/>
      <c r="B151" s="579"/>
      <c r="C151" s="661"/>
      <c r="D151" s="562"/>
      <c r="E151" s="1066"/>
      <c r="F151" s="396" t="s">
        <v>93</v>
      </c>
      <c r="G151" s="406" t="s">
        <v>59</v>
      </c>
      <c r="H151" s="581"/>
      <c r="I151" s="613"/>
      <c r="J151" s="663"/>
      <c r="K151" s="581"/>
      <c r="L151" s="663"/>
      <c r="M151" s="663"/>
      <c r="N151" s="663"/>
      <c r="O151" s="663"/>
      <c r="P151" s="663"/>
      <c r="Q151" s="663"/>
      <c r="R151" s="1027"/>
      <c r="S151" s="665"/>
      <c r="T151" s="663"/>
      <c r="U151" s="618"/>
      <c r="V151" s="613"/>
      <c r="W151" s="562"/>
    </row>
    <row r="152" spans="1:23" s="280" customFormat="1">
      <c r="A152" s="1067">
        <v>3590</v>
      </c>
      <c r="B152" s="656" t="s">
        <v>123</v>
      </c>
      <c r="C152" s="655" t="s">
        <v>124</v>
      </c>
      <c r="D152" s="655" t="s">
        <v>125</v>
      </c>
      <c r="E152" s="1067" t="s">
        <v>543</v>
      </c>
      <c r="F152" s="404" t="s">
        <v>41</v>
      </c>
      <c r="G152" s="405">
        <v>5000</v>
      </c>
      <c r="H152" s="657">
        <v>7000</v>
      </c>
      <c r="I152" s="641">
        <v>9</v>
      </c>
      <c r="J152" s="662"/>
      <c r="K152" s="582">
        <v>2500</v>
      </c>
      <c r="L152" s="662"/>
      <c r="M152" s="662"/>
      <c r="N152" s="662"/>
      <c r="O152" s="662"/>
      <c r="P152" s="662"/>
      <c r="Q152" s="662"/>
      <c r="R152" s="1026">
        <v>2500</v>
      </c>
      <c r="S152" s="664"/>
      <c r="T152" s="662"/>
      <c r="U152" s="648" t="s">
        <v>145</v>
      </c>
      <c r="V152" s="641">
        <v>992</v>
      </c>
      <c r="W152" s="648" t="s">
        <v>336</v>
      </c>
    </row>
    <row r="153" spans="1:23" s="280" customFormat="1" ht="19.5" customHeight="1">
      <c r="A153" s="1066"/>
      <c r="B153" s="579"/>
      <c r="C153" s="562"/>
      <c r="D153" s="562"/>
      <c r="E153" s="1066"/>
      <c r="F153" s="404" t="s">
        <v>110</v>
      </c>
      <c r="G153" s="405">
        <v>1500</v>
      </c>
      <c r="H153" s="667"/>
      <c r="I153" s="613"/>
      <c r="J153" s="663"/>
      <c r="K153" s="581"/>
      <c r="L153" s="663"/>
      <c r="M153" s="663"/>
      <c r="N153" s="663"/>
      <c r="O153" s="663"/>
      <c r="P153" s="663"/>
      <c r="Q153" s="663"/>
      <c r="R153" s="1027"/>
      <c r="S153" s="665"/>
      <c r="T153" s="663"/>
      <c r="U153" s="666"/>
      <c r="V153" s="613"/>
      <c r="W153" s="666"/>
    </row>
    <row r="154" spans="1:23" s="280" customFormat="1" ht="25.5" customHeight="1">
      <c r="A154" s="1066"/>
      <c r="B154" s="579"/>
      <c r="C154" s="562"/>
      <c r="D154" s="562"/>
      <c r="E154" s="1066"/>
      <c r="F154" s="404" t="s">
        <v>36</v>
      </c>
      <c r="G154" s="405">
        <v>500</v>
      </c>
      <c r="H154" s="667"/>
      <c r="I154" s="613"/>
      <c r="J154" s="663"/>
      <c r="K154" s="581"/>
      <c r="L154" s="663"/>
      <c r="M154" s="663"/>
      <c r="N154" s="663"/>
      <c r="O154" s="663"/>
      <c r="P154" s="663"/>
      <c r="Q154" s="663"/>
      <c r="R154" s="1027"/>
      <c r="S154" s="665"/>
      <c r="T154" s="663"/>
      <c r="U154" s="649"/>
      <c r="V154" s="613"/>
      <c r="W154" s="649"/>
    </row>
    <row r="155" spans="1:23" s="280" customFormat="1" ht="22.5" customHeight="1" thickBot="1">
      <c r="A155" s="334"/>
      <c r="B155" s="332"/>
      <c r="C155" s="332"/>
      <c r="D155" s="332"/>
      <c r="E155" s="334"/>
      <c r="F155" s="330" t="s">
        <v>498</v>
      </c>
      <c r="G155" s="329"/>
      <c r="H155" s="335">
        <f>SUM(H119:H154)</f>
        <v>476343</v>
      </c>
      <c r="I155" s="334"/>
      <c r="J155" s="336"/>
      <c r="K155" s="337">
        <f>SUM(K119:K154)</f>
        <v>260827</v>
      </c>
      <c r="L155" s="336"/>
      <c r="M155" s="337">
        <f>SUM(M119:M154)</f>
        <v>0</v>
      </c>
      <c r="N155" s="304"/>
      <c r="O155" s="304"/>
      <c r="P155" s="304"/>
      <c r="Q155" s="304"/>
      <c r="R155" s="1029">
        <f>SUM(R119:R154)</f>
        <v>260827</v>
      </c>
      <c r="S155" s="304"/>
      <c r="T155" s="304"/>
      <c r="U155" s="289"/>
      <c r="V155" s="419"/>
      <c r="W155" s="289"/>
    </row>
    <row r="156" spans="1:23" s="280" customFormat="1" ht="23.25" customHeight="1">
      <c r="A156" s="584" t="s">
        <v>500</v>
      </c>
      <c r="B156" s="585"/>
      <c r="C156" s="585"/>
      <c r="D156" s="585"/>
      <c r="E156" s="585"/>
      <c r="F156" s="585"/>
      <c r="G156" s="585"/>
      <c r="H156" s="585"/>
      <c r="I156" s="585"/>
      <c r="J156" s="585"/>
      <c r="K156" s="585"/>
      <c r="L156" s="288"/>
      <c r="M156" s="288"/>
      <c r="N156" s="304"/>
      <c r="O156" s="304"/>
      <c r="P156" s="304"/>
      <c r="Q156" s="304"/>
      <c r="R156" s="1030"/>
      <c r="S156" s="304"/>
      <c r="T156" s="304"/>
      <c r="U156" s="289"/>
      <c r="V156" s="419"/>
      <c r="W156" s="289"/>
    </row>
    <row r="157" spans="1:23" s="280" customFormat="1" ht="30">
      <c r="A157" s="1074">
        <v>3515</v>
      </c>
      <c r="B157" s="399" t="s">
        <v>252</v>
      </c>
      <c r="C157" s="400" t="s">
        <v>253</v>
      </c>
      <c r="D157" s="400" t="s">
        <v>254</v>
      </c>
      <c r="E157" s="552" t="s">
        <v>578</v>
      </c>
      <c r="F157" s="400" t="s">
        <v>41</v>
      </c>
      <c r="G157" s="397">
        <v>10000</v>
      </c>
      <c r="H157" s="397">
        <v>10000</v>
      </c>
      <c r="I157" s="398">
        <v>1</v>
      </c>
      <c r="J157" s="407"/>
      <c r="K157" s="397">
        <v>10000</v>
      </c>
      <c r="L157" s="407"/>
      <c r="M157" s="407"/>
      <c r="N157" s="407"/>
      <c r="O157" s="407"/>
      <c r="P157" s="409"/>
      <c r="Q157" s="407"/>
      <c r="R157" s="1028">
        <v>10000</v>
      </c>
      <c r="S157" s="408"/>
      <c r="T157" s="407"/>
      <c r="U157" s="397" t="s">
        <v>338</v>
      </c>
      <c r="V157" s="398">
        <v>982</v>
      </c>
      <c r="W157" s="425" t="s">
        <v>337</v>
      </c>
    </row>
    <row r="158" spans="1:23" s="280" customFormat="1" ht="26.25" customHeight="1">
      <c r="A158" s="1073">
        <v>3473</v>
      </c>
      <c r="B158" s="578" t="s">
        <v>255</v>
      </c>
      <c r="C158" s="580" t="s">
        <v>74</v>
      </c>
      <c r="D158" s="580" t="s">
        <v>256</v>
      </c>
      <c r="E158" s="575" t="s">
        <v>579</v>
      </c>
      <c r="F158" s="400" t="s">
        <v>257</v>
      </c>
      <c r="G158" s="397" t="s">
        <v>59</v>
      </c>
      <c r="H158" s="577">
        <v>10000</v>
      </c>
      <c r="I158" s="560">
        <v>2</v>
      </c>
      <c r="J158" s="561"/>
      <c r="K158" s="577">
        <v>10000</v>
      </c>
      <c r="L158" s="561"/>
      <c r="M158" s="561"/>
      <c r="N158" s="561"/>
      <c r="O158" s="561"/>
      <c r="P158" s="561"/>
      <c r="Q158" s="561"/>
      <c r="R158" s="1026">
        <v>10000</v>
      </c>
      <c r="S158" s="575"/>
      <c r="T158" s="561"/>
      <c r="U158" s="659" t="s">
        <v>145</v>
      </c>
      <c r="V158" s="560">
        <v>970</v>
      </c>
      <c r="W158" s="642" t="s">
        <v>340</v>
      </c>
    </row>
    <row r="159" spans="1:23" s="280" customFormat="1">
      <c r="A159" s="576"/>
      <c r="B159" s="579"/>
      <c r="C159" s="562"/>
      <c r="D159" s="562"/>
      <c r="E159" s="1066"/>
      <c r="F159" s="400" t="s">
        <v>41</v>
      </c>
      <c r="G159" s="397">
        <v>10000</v>
      </c>
      <c r="H159" s="562"/>
      <c r="I159" s="562"/>
      <c r="J159" s="562"/>
      <c r="K159" s="581"/>
      <c r="L159" s="562"/>
      <c r="M159" s="562"/>
      <c r="N159" s="562"/>
      <c r="O159" s="562"/>
      <c r="P159" s="562"/>
      <c r="Q159" s="562"/>
      <c r="R159" s="1031"/>
      <c r="S159" s="576"/>
      <c r="T159" s="562"/>
      <c r="U159" s="649"/>
      <c r="V159" s="560"/>
      <c r="W159" s="644"/>
    </row>
    <row r="160" spans="1:23" s="280" customFormat="1" ht="60">
      <c r="A160" s="1073">
        <v>3477</v>
      </c>
      <c r="B160" s="578" t="s">
        <v>73</v>
      </c>
      <c r="C160" s="580" t="s">
        <v>74</v>
      </c>
      <c r="D160" s="658" t="s">
        <v>258</v>
      </c>
      <c r="E160" s="575" t="s">
        <v>580</v>
      </c>
      <c r="F160" s="400" t="s">
        <v>259</v>
      </c>
      <c r="G160" s="397" t="s">
        <v>59</v>
      </c>
      <c r="H160" s="577">
        <v>29500</v>
      </c>
      <c r="I160" s="560">
        <v>1</v>
      </c>
      <c r="J160" s="561"/>
      <c r="K160" s="577">
        <v>29500</v>
      </c>
      <c r="L160" s="561"/>
      <c r="M160" s="561"/>
      <c r="N160" s="561"/>
      <c r="O160" s="561"/>
      <c r="P160" s="561"/>
      <c r="Q160" s="561"/>
      <c r="R160" s="1026">
        <v>29500</v>
      </c>
      <c r="S160" s="575"/>
      <c r="T160" s="561"/>
      <c r="U160" s="659" t="s">
        <v>78</v>
      </c>
      <c r="V160" s="560">
        <v>972</v>
      </c>
      <c r="W160" s="642" t="s">
        <v>339</v>
      </c>
    </row>
    <row r="161" spans="1:23" s="280" customFormat="1" ht="24.75" customHeight="1">
      <c r="A161" s="576"/>
      <c r="B161" s="579"/>
      <c r="C161" s="562"/>
      <c r="D161" s="562"/>
      <c r="E161" s="1066"/>
      <c r="F161" s="400" t="s">
        <v>41</v>
      </c>
      <c r="G161" s="397">
        <v>29500</v>
      </c>
      <c r="H161" s="562"/>
      <c r="I161" s="562"/>
      <c r="J161" s="562"/>
      <c r="K161" s="581"/>
      <c r="L161" s="562"/>
      <c r="M161" s="562"/>
      <c r="N161" s="562"/>
      <c r="O161" s="562"/>
      <c r="P161" s="562"/>
      <c r="Q161" s="562"/>
      <c r="R161" s="1031"/>
      <c r="S161" s="576"/>
      <c r="T161" s="562"/>
      <c r="U161" s="644"/>
      <c r="V161" s="560"/>
      <c r="W161" s="644"/>
    </row>
    <row r="162" spans="1:23" s="280" customFormat="1">
      <c r="A162" s="1075">
        <v>3472</v>
      </c>
      <c r="B162" s="656" t="s">
        <v>255</v>
      </c>
      <c r="C162" s="655" t="s">
        <v>74</v>
      </c>
      <c r="D162" s="655" t="s">
        <v>256</v>
      </c>
      <c r="E162" s="1067">
        <v>152410</v>
      </c>
      <c r="F162" s="410" t="s">
        <v>138</v>
      </c>
      <c r="G162" s="405">
        <v>2500</v>
      </c>
      <c r="H162" s="657">
        <f>SUM(G162:G169)</f>
        <v>30000</v>
      </c>
      <c r="I162" s="655">
        <v>1</v>
      </c>
      <c r="J162" s="561"/>
      <c r="K162" s="582">
        <v>30000</v>
      </c>
      <c r="L162" s="561"/>
      <c r="M162" s="561"/>
      <c r="N162" s="561"/>
      <c r="O162" s="561"/>
      <c r="P162" s="561"/>
      <c r="Q162" s="561"/>
      <c r="R162" s="1026">
        <v>30000</v>
      </c>
      <c r="S162" s="575"/>
      <c r="T162" s="561"/>
      <c r="U162" s="645" t="s">
        <v>145</v>
      </c>
      <c r="V162" s="641">
        <v>970</v>
      </c>
      <c r="W162" s="642" t="s">
        <v>340</v>
      </c>
    </row>
    <row r="163" spans="1:23" s="280" customFormat="1">
      <c r="A163" s="576"/>
      <c r="B163" s="579"/>
      <c r="C163" s="562"/>
      <c r="D163" s="562"/>
      <c r="E163" s="1066"/>
      <c r="F163" s="410" t="s">
        <v>76</v>
      </c>
      <c r="G163" s="405">
        <v>2000</v>
      </c>
      <c r="H163" s="562"/>
      <c r="I163" s="562"/>
      <c r="J163" s="562"/>
      <c r="K163" s="581"/>
      <c r="L163" s="562"/>
      <c r="M163" s="562"/>
      <c r="N163" s="562"/>
      <c r="O163" s="562"/>
      <c r="P163" s="562"/>
      <c r="Q163" s="562"/>
      <c r="R163" s="1031"/>
      <c r="S163" s="576"/>
      <c r="T163" s="562"/>
      <c r="U163" s="646"/>
      <c r="V163" s="641"/>
      <c r="W163" s="643"/>
    </row>
    <row r="164" spans="1:23" s="280" customFormat="1">
      <c r="A164" s="576"/>
      <c r="B164" s="579"/>
      <c r="C164" s="562"/>
      <c r="D164" s="562"/>
      <c r="E164" s="1066"/>
      <c r="F164" s="410" t="s">
        <v>80</v>
      </c>
      <c r="G164" s="405">
        <v>1500</v>
      </c>
      <c r="H164" s="562"/>
      <c r="I164" s="562"/>
      <c r="J164" s="562"/>
      <c r="K164" s="581"/>
      <c r="L164" s="562"/>
      <c r="M164" s="562"/>
      <c r="N164" s="562"/>
      <c r="O164" s="562"/>
      <c r="P164" s="562"/>
      <c r="Q164" s="562"/>
      <c r="R164" s="1031"/>
      <c r="S164" s="576"/>
      <c r="T164" s="562"/>
      <c r="U164" s="646"/>
      <c r="V164" s="641"/>
      <c r="W164" s="643"/>
    </row>
    <row r="165" spans="1:23" s="280" customFormat="1">
      <c r="A165" s="576"/>
      <c r="B165" s="579"/>
      <c r="C165" s="562"/>
      <c r="D165" s="562"/>
      <c r="E165" s="1066"/>
      <c r="F165" s="410" t="s">
        <v>140</v>
      </c>
      <c r="G165" s="405">
        <v>17000</v>
      </c>
      <c r="H165" s="562"/>
      <c r="I165" s="562"/>
      <c r="J165" s="562"/>
      <c r="K165" s="581"/>
      <c r="L165" s="562"/>
      <c r="M165" s="562"/>
      <c r="N165" s="562"/>
      <c r="O165" s="562"/>
      <c r="P165" s="562"/>
      <c r="Q165" s="562"/>
      <c r="R165" s="1031"/>
      <c r="S165" s="576"/>
      <c r="T165" s="562"/>
      <c r="U165" s="646"/>
      <c r="V165" s="641"/>
      <c r="W165" s="643"/>
    </row>
    <row r="166" spans="1:23" s="280" customFormat="1">
      <c r="A166" s="576"/>
      <c r="B166" s="579"/>
      <c r="C166" s="562"/>
      <c r="D166" s="562"/>
      <c r="E166" s="1066"/>
      <c r="F166" s="410" t="s">
        <v>36</v>
      </c>
      <c r="G166" s="405">
        <v>2000</v>
      </c>
      <c r="H166" s="562"/>
      <c r="I166" s="562"/>
      <c r="J166" s="562"/>
      <c r="K166" s="581"/>
      <c r="L166" s="562"/>
      <c r="M166" s="562"/>
      <c r="N166" s="562"/>
      <c r="O166" s="562"/>
      <c r="P166" s="562"/>
      <c r="Q166" s="562"/>
      <c r="R166" s="1031"/>
      <c r="S166" s="576"/>
      <c r="T166" s="562"/>
      <c r="U166" s="646"/>
      <c r="V166" s="641"/>
      <c r="W166" s="643"/>
    </row>
    <row r="167" spans="1:23" s="280" customFormat="1">
      <c r="A167" s="576"/>
      <c r="B167" s="579"/>
      <c r="C167" s="562"/>
      <c r="D167" s="562"/>
      <c r="E167" s="1066"/>
      <c r="F167" s="410" t="s">
        <v>92</v>
      </c>
      <c r="G167" s="405">
        <v>2000</v>
      </c>
      <c r="H167" s="562"/>
      <c r="I167" s="562"/>
      <c r="J167" s="562"/>
      <c r="K167" s="581"/>
      <c r="L167" s="562"/>
      <c r="M167" s="562"/>
      <c r="N167" s="562"/>
      <c r="O167" s="562"/>
      <c r="P167" s="562"/>
      <c r="Q167" s="562"/>
      <c r="R167" s="1031"/>
      <c r="S167" s="576"/>
      <c r="T167" s="562"/>
      <c r="U167" s="646"/>
      <c r="V167" s="641"/>
      <c r="W167" s="643"/>
    </row>
    <row r="168" spans="1:23" s="280" customFormat="1">
      <c r="A168" s="576"/>
      <c r="B168" s="579"/>
      <c r="C168" s="562"/>
      <c r="D168" s="562"/>
      <c r="E168" s="1066"/>
      <c r="F168" s="410" t="s">
        <v>142</v>
      </c>
      <c r="G168" s="405">
        <v>2500</v>
      </c>
      <c r="H168" s="562"/>
      <c r="I168" s="562"/>
      <c r="J168" s="562"/>
      <c r="K168" s="581"/>
      <c r="L168" s="562"/>
      <c r="M168" s="562"/>
      <c r="N168" s="562"/>
      <c r="O168" s="562"/>
      <c r="P168" s="562"/>
      <c r="Q168" s="562"/>
      <c r="R168" s="1031"/>
      <c r="S168" s="576"/>
      <c r="T168" s="562"/>
      <c r="U168" s="646"/>
      <c r="V168" s="641"/>
      <c r="W168" s="643"/>
    </row>
    <row r="169" spans="1:23" s="280" customFormat="1">
      <c r="A169" s="576"/>
      <c r="B169" s="579"/>
      <c r="C169" s="562"/>
      <c r="D169" s="562"/>
      <c r="E169" s="1066"/>
      <c r="F169" s="410" t="s">
        <v>106</v>
      </c>
      <c r="G169" s="405">
        <v>500</v>
      </c>
      <c r="H169" s="562"/>
      <c r="I169" s="562"/>
      <c r="J169" s="562"/>
      <c r="K169" s="581"/>
      <c r="L169" s="562"/>
      <c r="M169" s="562"/>
      <c r="N169" s="562"/>
      <c r="O169" s="562"/>
      <c r="P169" s="562"/>
      <c r="Q169" s="562"/>
      <c r="R169" s="1031"/>
      <c r="S169" s="576"/>
      <c r="T169" s="562"/>
      <c r="U169" s="647"/>
      <c r="V169" s="641"/>
      <c r="W169" s="644"/>
    </row>
    <row r="170" spans="1:23" s="280" customFormat="1">
      <c r="A170" s="1075">
        <v>3478</v>
      </c>
      <c r="B170" s="656" t="s">
        <v>73</v>
      </c>
      <c r="C170" s="655" t="s">
        <v>74</v>
      </c>
      <c r="D170" s="655" t="s">
        <v>260</v>
      </c>
      <c r="E170" s="1067" t="s">
        <v>581</v>
      </c>
      <c r="F170" s="410" t="s">
        <v>76</v>
      </c>
      <c r="G170" s="405">
        <v>40000</v>
      </c>
      <c r="H170" s="657">
        <v>50000</v>
      </c>
      <c r="I170" s="655">
        <v>3</v>
      </c>
      <c r="J170" s="561"/>
      <c r="K170" s="582">
        <v>13867</v>
      </c>
      <c r="L170" s="561"/>
      <c r="M170" s="561"/>
      <c r="N170" s="561"/>
      <c r="O170" s="561"/>
      <c r="P170" s="561"/>
      <c r="Q170" s="561"/>
      <c r="R170" s="1026">
        <v>13867</v>
      </c>
      <c r="S170" s="575"/>
      <c r="T170" s="561"/>
      <c r="U170" s="650" t="s">
        <v>78</v>
      </c>
      <c r="V170" s="641">
        <v>972</v>
      </c>
      <c r="W170" s="648" t="s">
        <v>339</v>
      </c>
    </row>
    <row r="171" spans="1:23" s="280" customFormat="1" ht="33.75" customHeight="1">
      <c r="A171" s="576"/>
      <c r="B171" s="579"/>
      <c r="C171" s="562"/>
      <c r="D171" s="562"/>
      <c r="E171" s="1066"/>
      <c r="F171" s="410" t="s">
        <v>80</v>
      </c>
      <c r="G171" s="405">
        <v>10000</v>
      </c>
      <c r="H171" s="562"/>
      <c r="I171" s="562"/>
      <c r="J171" s="562"/>
      <c r="K171" s="581"/>
      <c r="L171" s="562"/>
      <c r="M171" s="562"/>
      <c r="N171" s="562"/>
      <c r="O171" s="562"/>
      <c r="P171" s="562"/>
      <c r="Q171" s="562"/>
      <c r="R171" s="1031"/>
      <c r="S171" s="576"/>
      <c r="T171" s="562"/>
      <c r="U171" s="651"/>
      <c r="V171" s="641"/>
      <c r="W171" s="649"/>
    </row>
    <row r="172" spans="1:23" s="280" customFormat="1" ht="21" customHeight="1" thickBot="1">
      <c r="A172" s="334"/>
      <c r="B172" s="332"/>
      <c r="C172" s="332"/>
      <c r="D172" s="332"/>
      <c r="E172" s="334"/>
      <c r="F172" s="330" t="s">
        <v>495</v>
      </c>
      <c r="G172" s="329"/>
      <c r="H172" s="335">
        <f>SUM(H157:H171)</f>
        <v>129500</v>
      </c>
      <c r="I172" s="334"/>
      <c r="J172" s="336"/>
      <c r="K172" s="337">
        <f>SUM(K157:K171)</f>
        <v>93367</v>
      </c>
      <c r="L172" s="336"/>
      <c r="M172" s="337">
        <f>SUM(M157:M171)</f>
        <v>0</v>
      </c>
      <c r="N172" s="288"/>
      <c r="O172" s="288"/>
      <c r="P172" s="304"/>
      <c r="Q172" s="304"/>
      <c r="R172" s="337">
        <f>SUM(R157:R171)</f>
        <v>93367</v>
      </c>
      <c r="S172" s="304"/>
      <c r="T172" s="304"/>
      <c r="U172" s="289"/>
      <c r="V172" s="419"/>
      <c r="W172" s="289"/>
    </row>
    <row r="173" spans="1:23" s="280" customFormat="1" ht="21.75" customHeight="1">
      <c r="A173" s="584" t="s">
        <v>501</v>
      </c>
      <c r="B173" s="585"/>
      <c r="C173" s="585"/>
      <c r="D173" s="585"/>
      <c r="E173" s="585"/>
      <c r="F173" s="585"/>
      <c r="G173" s="585"/>
      <c r="H173" s="585"/>
      <c r="I173" s="585"/>
      <c r="J173" s="585"/>
      <c r="K173" s="585"/>
      <c r="L173" s="288"/>
      <c r="M173" s="288"/>
      <c r="N173" s="288"/>
      <c r="O173" s="288"/>
      <c r="P173" s="304"/>
      <c r="Q173" s="304"/>
      <c r="R173" s="1032"/>
      <c r="S173" s="304"/>
      <c r="T173" s="304"/>
      <c r="U173" s="289"/>
      <c r="V173" s="419"/>
      <c r="W173" s="289"/>
    </row>
    <row r="174" spans="1:23" s="280" customFormat="1" ht="30">
      <c r="A174" s="1073">
        <v>3569</v>
      </c>
      <c r="B174" s="578" t="s">
        <v>261</v>
      </c>
      <c r="C174" s="580" t="s">
        <v>262</v>
      </c>
      <c r="D174" s="580" t="s">
        <v>263</v>
      </c>
      <c r="E174" s="575" t="s">
        <v>582</v>
      </c>
      <c r="F174" s="400" t="s">
        <v>264</v>
      </c>
      <c r="G174" s="411">
        <v>29762</v>
      </c>
      <c r="H174" s="611">
        <v>43104</v>
      </c>
      <c r="I174" s="560">
        <v>2</v>
      </c>
      <c r="J174" s="561"/>
      <c r="K174" s="582">
        <v>43104</v>
      </c>
      <c r="L174" s="561"/>
      <c r="M174" s="561"/>
      <c r="N174" s="561"/>
      <c r="O174" s="561"/>
      <c r="P174" s="561"/>
      <c r="Q174" s="561"/>
      <c r="R174" s="1026">
        <v>43104</v>
      </c>
      <c r="S174" s="575"/>
      <c r="T174" s="561"/>
      <c r="U174" s="617">
        <v>3.1</v>
      </c>
      <c r="V174" s="560">
        <v>995</v>
      </c>
      <c r="W174" s="561" t="s">
        <v>341</v>
      </c>
    </row>
    <row r="175" spans="1:23" s="280" customFormat="1">
      <c r="A175" s="576"/>
      <c r="B175" s="579"/>
      <c r="C175" s="562"/>
      <c r="D175" s="562"/>
      <c r="E175" s="1066"/>
      <c r="F175" s="400" t="s">
        <v>34</v>
      </c>
      <c r="G175" s="411">
        <v>8178</v>
      </c>
      <c r="H175" s="612"/>
      <c r="I175" s="613"/>
      <c r="J175" s="562"/>
      <c r="K175" s="614"/>
      <c r="L175" s="562"/>
      <c r="M175" s="562"/>
      <c r="N175" s="562"/>
      <c r="O175" s="562"/>
      <c r="P175" s="562"/>
      <c r="Q175" s="562"/>
      <c r="R175" s="1031"/>
      <c r="S175" s="576"/>
      <c r="T175" s="562"/>
      <c r="U175" s="692"/>
      <c r="V175" s="560"/>
      <c r="W175" s="562"/>
    </row>
    <row r="176" spans="1:23" s="280" customFormat="1">
      <c r="A176" s="576"/>
      <c r="B176" s="579"/>
      <c r="C176" s="562"/>
      <c r="D176" s="562"/>
      <c r="E176" s="1066"/>
      <c r="F176" s="400" t="s">
        <v>35</v>
      </c>
      <c r="G176" s="411">
        <v>5164</v>
      </c>
      <c r="H176" s="612"/>
      <c r="I176" s="613"/>
      <c r="J176" s="562"/>
      <c r="K176" s="614"/>
      <c r="L176" s="562"/>
      <c r="M176" s="562"/>
      <c r="N176" s="562"/>
      <c r="O176" s="562"/>
      <c r="P176" s="562"/>
      <c r="Q176" s="562"/>
      <c r="R176" s="1031"/>
      <c r="S176" s="576"/>
      <c r="T176" s="562"/>
      <c r="U176" s="618"/>
      <c r="V176" s="560"/>
      <c r="W176" s="562"/>
    </row>
    <row r="177" spans="1:23" s="280" customFormat="1">
      <c r="A177" s="1073">
        <v>3453</v>
      </c>
      <c r="B177" s="578" t="s">
        <v>265</v>
      </c>
      <c r="C177" s="580" t="s">
        <v>266</v>
      </c>
      <c r="D177" s="580" t="s">
        <v>267</v>
      </c>
      <c r="E177" s="575" t="s">
        <v>583</v>
      </c>
      <c r="F177" s="400" t="s">
        <v>268</v>
      </c>
      <c r="G177" s="411" t="s">
        <v>59</v>
      </c>
      <c r="H177" s="611">
        <v>36000</v>
      </c>
      <c r="I177" s="560">
        <v>1</v>
      </c>
      <c r="J177" s="561"/>
      <c r="K177" s="582">
        <v>36000</v>
      </c>
      <c r="L177" s="561"/>
      <c r="M177" s="561"/>
      <c r="N177" s="561"/>
      <c r="O177" s="561"/>
      <c r="P177" s="561"/>
      <c r="Q177" s="561"/>
      <c r="R177" s="1026">
        <v>36000</v>
      </c>
      <c r="S177" s="575"/>
      <c r="T177" s="561"/>
      <c r="U177" s="617">
        <v>1.3</v>
      </c>
      <c r="V177" s="560">
        <v>941</v>
      </c>
      <c r="W177" s="561" t="s">
        <v>342</v>
      </c>
    </row>
    <row r="178" spans="1:23" s="280" customFormat="1">
      <c r="A178" s="576"/>
      <c r="B178" s="579"/>
      <c r="C178" s="562"/>
      <c r="D178" s="562"/>
      <c r="E178" s="1066"/>
      <c r="F178" s="400" t="s">
        <v>41</v>
      </c>
      <c r="G178" s="411">
        <v>36000</v>
      </c>
      <c r="H178" s="612"/>
      <c r="I178" s="613"/>
      <c r="J178" s="562"/>
      <c r="K178" s="614"/>
      <c r="L178" s="562"/>
      <c r="M178" s="562"/>
      <c r="N178" s="562"/>
      <c r="O178" s="562"/>
      <c r="P178" s="562"/>
      <c r="Q178" s="562"/>
      <c r="R178" s="1031"/>
      <c r="S178" s="576"/>
      <c r="T178" s="562"/>
      <c r="U178" s="618"/>
      <c r="V178" s="560"/>
      <c r="W178" s="562"/>
    </row>
    <row r="179" spans="1:23" s="280" customFormat="1" ht="45">
      <c r="A179" s="1076">
        <v>3570</v>
      </c>
      <c r="B179" s="412" t="s">
        <v>261</v>
      </c>
      <c r="C179" s="410" t="s">
        <v>262</v>
      </c>
      <c r="D179" s="410" t="s">
        <v>269</v>
      </c>
      <c r="E179" s="1068" t="s">
        <v>584</v>
      </c>
      <c r="F179" s="410" t="s">
        <v>36</v>
      </c>
      <c r="G179" s="413">
        <v>1000</v>
      </c>
      <c r="H179" s="405">
        <v>1000</v>
      </c>
      <c r="I179" s="414">
        <v>2</v>
      </c>
      <c r="J179" s="407"/>
      <c r="K179" s="415">
        <v>1000</v>
      </c>
      <c r="L179" s="407"/>
      <c r="M179" s="407"/>
      <c r="N179" s="407"/>
      <c r="O179" s="407"/>
      <c r="P179" s="409"/>
      <c r="Q179" s="407"/>
      <c r="R179" s="1028">
        <v>1000</v>
      </c>
      <c r="S179" s="408"/>
      <c r="T179" s="407"/>
      <c r="U179" s="426">
        <v>3.1</v>
      </c>
      <c r="V179" s="414">
        <v>995</v>
      </c>
      <c r="W179" s="398"/>
    </row>
    <row r="180" spans="1:23" s="280" customFormat="1" ht="60">
      <c r="A180" s="1076">
        <v>3546</v>
      </c>
      <c r="B180" s="412" t="s">
        <v>270</v>
      </c>
      <c r="C180" s="410" t="s">
        <v>271</v>
      </c>
      <c r="D180" s="410" t="s">
        <v>272</v>
      </c>
      <c r="E180" s="1068" t="s">
        <v>585</v>
      </c>
      <c r="F180" s="410" t="s">
        <v>36</v>
      </c>
      <c r="G180" s="413">
        <v>4000</v>
      </c>
      <c r="H180" s="405">
        <v>4000</v>
      </c>
      <c r="I180" s="414">
        <v>2</v>
      </c>
      <c r="J180" s="407"/>
      <c r="K180" s="415">
        <v>4000</v>
      </c>
      <c r="L180" s="407"/>
      <c r="M180" s="407"/>
      <c r="N180" s="407"/>
      <c r="O180" s="407"/>
      <c r="P180" s="409"/>
      <c r="Q180" s="407"/>
      <c r="R180" s="1028">
        <v>4000</v>
      </c>
      <c r="S180" s="408"/>
      <c r="T180" s="407"/>
      <c r="U180" s="426">
        <v>2.2000000000000002</v>
      </c>
      <c r="V180" s="414">
        <v>930</v>
      </c>
      <c r="W180" s="407" t="s">
        <v>343</v>
      </c>
    </row>
    <row r="181" spans="1:23" s="280" customFormat="1" ht="21" customHeight="1" thickBot="1">
      <c r="A181" s="334"/>
      <c r="B181" s="332"/>
      <c r="C181" s="332"/>
      <c r="D181" s="332"/>
      <c r="E181" s="334"/>
      <c r="F181" s="330" t="s">
        <v>494</v>
      </c>
      <c r="G181" s="329"/>
      <c r="H181" s="335">
        <f>SUM(H174:H180)</f>
        <v>84104</v>
      </c>
      <c r="I181" s="334"/>
      <c r="J181" s="336"/>
      <c r="K181" s="337">
        <f>SUM(K174:K180)</f>
        <v>84104</v>
      </c>
      <c r="L181" s="336"/>
      <c r="M181" s="337">
        <f>SUM(M174:M180)</f>
        <v>0</v>
      </c>
      <c r="N181" s="288"/>
      <c r="O181" s="288"/>
      <c r="P181" s="304"/>
      <c r="Q181" s="288"/>
      <c r="R181" s="337">
        <f>SUM(R174:R180)</f>
        <v>84104</v>
      </c>
      <c r="S181" s="304"/>
      <c r="T181" s="288"/>
      <c r="U181" s="289"/>
      <c r="V181" s="419"/>
      <c r="W181" s="289"/>
    </row>
    <row r="182" spans="1:23" s="280" customFormat="1" ht="21" customHeight="1">
      <c r="A182" s="584" t="s">
        <v>502</v>
      </c>
      <c r="B182" s="585"/>
      <c r="C182" s="585"/>
      <c r="D182" s="585"/>
      <c r="E182" s="585"/>
      <c r="F182" s="585"/>
      <c r="G182" s="585"/>
      <c r="H182" s="585"/>
      <c r="I182" s="585"/>
      <c r="J182" s="585"/>
      <c r="K182" s="585"/>
      <c r="L182" s="288"/>
      <c r="M182" s="288"/>
      <c r="N182" s="288"/>
      <c r="O182" s="288"/>
      <c r="P182" s="304"/>
      <c r="Q182" s="288"/>
      <c r="R182" s="1032"/>
      <c r="S182" s="304"/>
      <c r="T182" s="288"/>
      <c r="U182" s="289"/>
      <c r="V182" s="419"/>
      <c r="W182" s="289"/>
    </row>
    <row r="183" spans="1:23" s="280" customFormat="1">
      <c r="A183" s="1073">
        <v>3421</v>
      </c>
      <c r="B183" s="578" t="s">
        <v>273</v>
      </c>
      <c r="C183" s="580" t="s">
        <v>274</v>
      </c>
      <c r="D183" s="580" t="s">
        <v>275</v>
      </c>
      <c r="E183" s="575" t="s">
        <v>586</v>
      </c>
      <c r="F183" s="396" t="s">
        <v>41</v>
      </c>
      <c r="G183" s="416">
        <v>54000</v>
      </c>
      <c r="H183" s="577">
        <v>88000</v>
      </c>
      <c r="I183" s="560">
        <v>9</v>
      </c>
      <c r="J183" s="561"/>
      <c r="K183" s="577">
        <v>57500</v>
      </c>
      <c r="L183" s="561"/>
      <c r="M183" s="561"/>
      <c r="N183" s="561"/>
      <c r="O183" s="561"/>
      <c r="P183" s="561"/>
      <c r="Q183" s="561"/>
      <c r="R183" s="1026">
        <v>57500</v>
      </c>
      <c r="S183" s="575"/>
      <c r="T183" s="561"/>
      <c r="U183" s="577" t="s">
        <v>338</v>
      </c>
      <c r="V183" s="560">
        <v>940</v>
      </c>
      <c r="W183" s="561" t="s">
        <v>344</v>
      </c>
    </row>
    <row r="184" spans="1:23" s="280" customFormat="1" ht="30.75" customHeight="1">
      <c r="A184" s="576"/>
      <c r="B184" s="579"/>
      <c r="C184" s="562"/>
      <c r="D184" s="562"/>
      <c r="E184" s="1066"/>
      <c r="F184" s="396" t="s">
        <v>110</v>
      </c>
      <c r="G184" s="416">
        <v>34000</v>
      </c>
      <c r="H184" s="562"/>
      <c r="I184" s="562"/>
      <c r="J184" s="562"/>
      <c r="K184" s="581"/>
      <c r="L184" s="562"/>
      <c r="M184" s="562"/>
      <c r="N184" s="562"/>
      <c r="O184" s="562"/>
      <c r="P184" s="562"/>
      <c r="Q184" s="562"/>
      <c r="R184" s="1031"/>
      <c r="S184" s="576"/>
      <c r="T184" s="562"/>
      <c r="U184" s="562"/>
      <c r="V184" s="560"/>
      <c r="W184" s="562"/>
    </row>
    <row r="185" spans="1:23" s="280" customFormat="1" ht="60">
      <c r="A185" s="1074">
        <v>3499</v>
      </c>
      <c r="B185" s="399" t="s">
        <v>38</v>
      </c>
      <c r="C185" s="400" t="s">
        <v>39</v>
      </c>
      <c r="D185" s="400" t="s">
        <v>40</v>
      </c>
      <c r="E185" s="552" t="s">
        <v>587</v>
      </c>
      <c r="F185" s="396" t="s">
        <v>41</v>
      </c>
      <c r="G185" s="416">
        <v>81000</v>
      </c>
      <c r="H185" s="397">
        <v>81000</v>
      </c>
      <c r="I185" s="398">
        <v>3</v>
      </c>
      <c r="J185" s="407"/>
      <c r="K185" s="397">
        <v>46500</v>
      </c>
      <c r="L185" s="407"/>
      <c r="M185" s="407"/>
      <c r="N185" s="407"/>
      <c r="O185" s="407"/>
      <c r="P185" s="409"/>
      <c r="Q185" s="407"/>
      <c r="R185" s="1028">
        <v>46500</v>
      </c>
      <c r="S185" s="408"/>
      <c r="T185" s="407"/>
      <c r="U185" s="397" t="s">
        <v>346</v>
      </c>
      <c r="V185" s="398">
        <v>937</v>
      </c>
      <c r="W185" s="407" t="s">
        <v>345</v>
      </c>
    </row>
    <row r="186" spans="1:23" s="280" customFormat="1" ht="33" customHeight="1">
      <c r="A186" s="1073">
        <v>3370</v>
      </c>
      <c r="B186" s="578" t="s">
        <v>276</v>
      </c>
      <c r="C186" s="580" t="s">
        <v>277</v>
      </c>
      <c r="D186" s="580" t="s">
        <v>278</v>
      </c>
      <c r="E186" s="575" t="s">
        <v>587</v>
      </c>
      <c r="F186" s="396" t="s">
        <v>279</v>
      </c>
      <c r="G186" s="416" t="s">
        <v>59</v>
      </c>
      <c r="H186" s="577">
        <v>44510</v>
      </c>
      <c r="I186" s="560">
        <v>1</v>
      </c>
      <c r="J186" s="561"/>
      <c r="K186" s="577">
        <v>11176</v>
      </c>
      <c r="L186" s="561"/>
      <c r="M186" s="561"/>
      <c r="N186" s="561"/>
      <c r="O186" s="561"/>
      <c r="P186" s="561"/>
      <c r="Q186" s="561"/>
      <c r="R186" s="1026">
        <v>11176</v>
      </c>
      <c r="S186" s="575"/>
      <c r="T186" s="561"/>
      <c r="U186" s="582" t="s">
        <v>348</v>
      </c>
      <c r="V186" s="560">
        <v>936</v>
      </c>
      <c r="W186" s="561" t="s">
        <v>347</v>
      </c>
    </row>
    <row r="187" spans="1:23" s="280" customFormat="1">
      <c r="A187" s="576"/>
      <c r="B187" s="579"/>
      <c r="C187" s="562"/>
      <c r="D187" s="562"/>
      <c r="E187" s="1066"/>
      <c r="F187" s="396" t="s">
        <v>41</v>
      </c>
      <c r="G187" s="416">
        <v>44510</v>
      </c>
      <c r="H187" s="562"/>
      <c r="I187" s="562"/>
      <c r="J187" s="562"/>
      <c r="K187" s="581"/>
      <c r="L187" s="562"/>
      <c r="M187" s="562"/>
      <c r="N187" s="562"/>
      <c r="O187" s="562"/>
      <c r="P187" s="562"/>
      <c r="Q187" s="562"/>
      <c r="R187" s="1031"/>
      <c r="S187" s="576"/>
      <c r="T187" s="562"/>
      <c r="U187" s="583"/>
      <c r="V187" s="560"/>
      <c r="W187" s="562"/>
    </row>
    <row r="188" spans="1:23" s="280" customFormat="1" ht="45">
      <c r="A188" s="1076">
        <v>3338</v>
      </c>
      <c r="B188" s="412" t="s">
        <v>276</v>
      </c>
      <c r="C188" s="410" t="s">
        <v>277</v>
      </c>
      <c r="D188" s="410" t="s">
        <v>280</v>
      </c>
      <c r="E188" s="1068" t="s">
        <v>588</v>
      </c>
      <c r="F188" s="404" t="s">
        <v>112</v>
      </c>
      <c r="G188" s="417">
        <v>23500</v>
      </c>
      <c r="H188" s="405">
        <v>23500</v>
      </c>
      <c r="I188" s="410">
        <v>1</v>
      </c>
      <c r="J188" s="407"/>
      <c r="K188" s="397">
        <v>10000</v>
      </c>
      <c r="L188" s="407"/>
      <c r="M188" s="407"/>
      <c r="N188" s="407"/>
      <c r="O188" s="407"/>
      <c r="P188" s="409"/>
      <c r="Q188" s="407"/>
      <c r="R188" s="1028">
        <v>10000</v>
      </c>
      <c r="S188" s="408"/>
      <c r="T188" s="407"/>
      <c r="U188" s="427" t="s">
        <v>348</v>
      </c>
      <c r="V188" s="414" t="s">
        <v>296</v>
      </c>
      <c r="W188" s="398" t="s">
        <v>347</v>
      </c>
    </row>
    <row r="189" spans="1:23" s="280" customFormat="1" ht="45">
      <c r="A189" s="1076">
        <v>3339</v>
      </c>
      <c r="B189" s="412" t="s">
        <v>276</v>
      </c>
      <c r="C189" s="410" t="s">
        <v>277</v>
      </c>
      <c r="D189" s="410" t="s">
        <v>281</v>
      </c>
      <c r="E189" s="1068" t="s">
        <v>589</v>
      </c>
      <c r="F189" s="404" t="s">
        <v>282</v>
      </c>
      <c r="G189" s="417">
        <v>10300</v>
      </c>
      <c r="H189" s="405">
        <f>SUM(G189)</f>
        <v>10300</v>
      </c>
      <c r="I189" s="410">
        <v>3</v>
      </c>
      <c r="J189" s="407"/>
      <c r="K189" s="397">
        <v>9000</v>
      </c>
      <c r="L189" s="407"/>
      <c r="M189" s="407"/>
      <c r="N189" s="407"/>
      <c r="O189" s="407"/>
      <c r="P189" s="409"/>
      <c r="Q189" s="407"/>
      <c r="R189" s="1028">
        <v>9000</v>
      </c>
      <c r="S189" s="408"/>
      <c r="T189" s="407"/>
      <c r="U189" s="427" t="s">
        <v>348</v>
      </c>
      <c r="V189" s="414">
        <v>936</v>
      </c>
      <c r="W189" s="407" t="s">
        <v>347</v>
      </c>
    </row>
    <row r="190" spans="1:23" s="280" customFormat="1" ht="45">
      <c r="A190" s="1076">
        <v>3337</v>
      </c>
      <c r="B190" s="412" t="s">
        <v>276</v>
      </c>
      <c r="C190" s="410" t="s">
        <v>277</v>
      </c>
      <c r="D190" s="410" t="s">
        <v>283</v>
      </c>
      <c r="E190" s="1068" t="s">
        <v>589</v>
      </c>
      <c r="F190" s="404" t="s">
        <v>282</v>
      </c>
      <c r="G190" s="417">
        <v>6375</v>
      </c>
      <c r="H190" s="405">
        <v>6375</v>
      </c>
      <c r="I190" s="410">
        <v>4</v>
      </c>
      <c r="J190" s="407"/>
      <c r="K190" s="397">
        <v>6000</v>
      </c>
      <c r="L190" s="407"/>
      <c r="M190" s="407"/>
      <c r="N190" s="407"/>
      <c r="O190" s="407"/>
      <c r="P190" s="409"/>
      <c r="Q190" s="407"/>
      <c r="R190" s="1028">
        <v>6000</v>
      </c>
      <c r="S190" s="408"/>
      <c r="T190" s="407"/>
      <c r="U190" s="427" t="s">
        <v>348</v>
      </c>
      <c r="V190" s="414">
        <v>936</v>
      </c>
      <c r="W190" s="407" t="s">
        <v>347</v>
      </c>
    </row>
    <row r="191" spans="1:23" s="280" customFormat="1" ht="21.75" customHeight="1" thickBot="1">
      <c r="A191" s="328"/>
      <c r="B191" s="329"/>
      <c r="C191" s="329"/>
      <c r="D191" s="329"/>
      <c r="E191" s="328"/>
      <c r="F191" s="330" t="s">
        <v>493</v>
      </c>
      <c r="G191" s="331"/>
      <c r="H191" s="331">
        <f>SUM(H183:H190)</f>
        <v>253685</v>
      </c>
      <c r="I191" s="331"/>
      <c r="J191" s="332"/>
      <c r="K191" s="333">
        <f>SUM(K183:K190)</f>
        <v>140176</v>
      </c>
      <c r="L191" s="329"/>
      <c r="M191" s="333">
        <f>SUM(M183:M190)</f>
        <v>0</v>
      </c>
      <c r="O191" s="289"/>
      <c r="P191" s="289"/>
      <c r="R191" s="333">
        <f>SUM(R183:R190)</f>
        <v>140176</v>
      </c>
      <c r="S191" s="289"/>
      <c r="T191" s="289"/>
      <c r="U191" s="291"/>
      <c r="V191" s="419"/>
      <c r="W191" s="289"/>
    </row>
    <row r="192" spans="1:23" s="280" customFormat="1" ht="6" customHeight="1">
      <c r="A192" s="281"/>
      <c r="B192" s="287"/>
      <c r="E192" s="295"/>
      <c r="F192" s="286"/>
      <c r="G192" s="283"/>
      <c r="H192" s="282"/>
      <c r="I192" s="281"/>
      <c r="J192" s="288"/>
      <c r="K192" s="285"/>
      <c r="L192" s="284"/>
      <c r="M192" s="284"/>
      <c r="N192" s="284"/>
      <c r="O192" s="288"/>
      <c r="P192" s="288"/>
      <c r="Q192" s="284"/>
      <c r="R192" s="284"/>
      <c r="S192" s="288"/>
      <c r="T192" s="288"/>
      <c r="U192" s="289"/>
      <c r="V192" s="419"/>
      <c r="W192" s="289"/>
    </row>
    <row r="193" spans="1:23" s="280" customFormat="1" ht="30.75" customHeight="1" thickBot="1">
      <c r="A193" s="298"/>
      <c r="B193" s="303"/>
      <c r="C193" s="303"/>
      <c r="D193" s="303"/>
      <c r="E193" s="298"/>
      <c r="F193" s="297" t="s">
        <v>284</v>
      </c>
      <c r="G193" s="303"/>
      <c r="H193" s="302">
        <f>H191+H181+H172+H155+H117</f>
        <v>2371237</v>
      </c>
      <c r="I193" s="298"/>
      <c r="J193" s="277"/>
      <c r="K193" s="302">
        <f>K191+K181+K172+K155+K117</f>
        <v>1400000</v>
      </c>
      <c r="L193" s="341"/>
      <c r="M193" s="302">
        <f>M191+M181+M172+M155+M117</f>
        <v>196751</v>
      </c>
      <c r="N193" s="284"/>
      <c r="O193" s="304"/>
      <c r="P193" s="288"/>
      <c r="Q193" s="284"/>
      <c r="R193" s="302">
        <f>R191+R181+R172+R155+R117</f>
        <v>1596751</v>
      </c>
      <c r="S193" s="288"/>
      <c r="T193" s="288"/>
      <c r="U193" s="289"/>
      <c r="V193" s="419"/>
      <c r="W193" s="289"/>
    </row>
    <row r="194" spans="1:23" ht="15.75" thickTop="1"/>
  </sheetData>
  <mergeCells count="1075">
    <mergeCell ref="E124:E125"/>
    <mergeCell ref="E127:E129"/>
    <mergeCell ref="E130:E134"/>
    <mergeCell ref="E135:E138"/>
    <mergeCell ref="E139:E141"/>
    <mergeCell ref="E142:E145"/>
    <mergeCell ref="E146:E151"/>
    <mergeCell ref="E152:E154"/>
    <mergeCell ref="E158:E159"/>
    <mergeCell ref="E160:E161"/>
    <mergeCell ref="E162:E169"/>
    <mergeCell ref="E170:E171"/>
    <mergeCell ref="E174:E176"/>
    <mergeCell ref="E177:E178"/>
    <mergeCell ref="E183:E184"/>
    <mergeCell ref="E186:E187"/>
    <mergeCell ref="E74:E75"/>
    <mergeCell ref="E76:E78"/>
    <mergeCell ref="E79:E80"/>
    <mergeCell ref="E81:E82"/>
    <mergeCell ref="E83:E85"/>
    <mergeCell ref="E88:E90"/>
    <mergeCell ref="E91:E92"/>
    <mergeCell ref="E93:E94"/>
    <mergeCell ref="E95:E96"/>
    <mergeCell ref="E97:E98"/>
    <mergeCell ref="E100:E102"/>
    <mergeCell ref="E104:E105"/>
    <mergeCell ref="E106:E109"/>
    <mergeCell ref="E111:E113"/>
    <mergeCell ref="E115:E116"/>
    <mergeCell ref="E119:E120"/>
    <mergeCell ref="E121:E123"/>
    <mergeCell ref="E7:E14"/>
    <mergeCell ref="E16:E18"/>
    <mergeCell ref="E19:E21"/>
    <mergeCell ref="E22:E24"/>
    <mergeCell ref="E25:E26"/>
    <mergeCell ref="E27:E28"/>
    <mergeCell ref="E29:E32"/>
    <mergeCell ref="E34:E36"/>
    <mergeCell ref="E37:E39"/>
    <mergeCell ref="E40:E42"/>
    <mergeCell ref="E43:E44"/>
    <mergeCell ref="E50:E51"/>
    <mergeCell ref="E52:E53"/>
    <mergeCell ref="E55:E56"/>
    <mergeCell ref="E57:E58"/>
    <mergeCell ref="E63:E64"/>
    <mergeCell ref="E66:E68"/>
    <mergeCell ref="P7:P14"/>
    <mergeCell ref="P97:P98"/>
    <mergeCell ref="P63:P64"/>
    <mergeCell ref="A119:A120"/>
    <mergeCell ref="B119:B120"/>
    <mergeCell ref="C119:C120"/>
    <mergeCell ref="D119:D120"/>
    <mergeCell ref="H119:H120"/>
    <mergeCell ref="K119:K120"/>
    <mergeCell ref="L119:L120"/>
    <mergeCell ref="M119:M120"/>
    <mergeCell ref="N119:N120"/>
    <mergeCell ref="O119:O120"/>
    <mergeCell ref="A97:A98"/>
    <mergeCell ref="B97:B98"/>
    <mergeCell ref="C97:C98"/>
    <mergeCell ref="D97:D98"/>
    <mergeCell ref="H97:H98"/>
    <mergeCell ref="I97:I98"/>
    <mergeCell ref="K95:K96"/>
    <mergeCell ref="L95:L96"/>
    <mergeCell ref="M95:M96"/>
    <mergeCell ref="N95:N96"/>
    <mergeCell ref="O95:O96"/>
    <mergeCell ref="B91:B92"/>
    <mergeCell ref="C91:C92"/>
    <mergeCell ref="D91:D92"/>
    <mergeCell ref="Q119:Q120"/>
    <mergeCell ref="R119:R120"/>
    <mergeCell ref="S119:S120"/>
    <mergeCell ref="W115:W116"/>
    <mergeCell ref="P115:P116"/>
    <mergeCell ref="Q115:Q116"/>
    <mergeCell ref="J115:J116"/>
    <mergeCell ref="K115:K116"/>
    <mergeCell ref="L115:L116"/>
    <mergeCell ref="M115:M116"/>
    <mergeCell ref="N115:N116"/>
    <mergeCell ref="O115:O116"/>
    <mergeCell ref="A115:A116"/>
    <mergeCell ref="B115:B116"/>
    <mergeCell ref="C115:C116"/>
    <mergeCell ref="D115:D116"/>
    <mergeCell ref="H115:H116"/>
    <mergeCell ref="I115:I116"/>
    <mergeCell ref="R115:R116"/>
    <mergeCell ref="S115:S116"/>
    <mergeCell ref="T115:T116"/>
    <mergeCell ref="U115:U116"/>
    <mergeCell ref="V115:V116"/>
    <mergeCell ref="J111:J113"/>
    <mergeCell ref="K111:K113"/>
    <mergeCell ref="L111:L113"/>
    <mergeCell ref="M111:M113"/>
    <mergeCell ref="N111:N113"/>
    <mergeCell ref="O111:O113"/>
    <mergeCell ref="A111:A113"/>
    <mergeCell ref="B111:B113"/>
    <mergeCell ref="C111:C113"/>
    <mergeCell ref="D111:D113"/>
    <mergeCell ref="H111:H113"/>
    <mergeCell ref="I111:I113"/>
    <mergeCell ref="T111:T113"/>
    <mergeCell ref="U111:U113"/>
    <mergeCell ref="V111:V113"/>
    <mergeCell ref="A121:A123"/>
    <mergeCell ref="B121:B123"/>
    <mergeCell ref="C121:C123"/>
    <mergeCell ref="D121:D123"/>
    <mergeCell ref="H121:H123"/>
    <mergeCell ref="K121:K123"/>
    <mergeCell ref="L121:L123"/>
    <mergeCell ref="M121:M123"/>
    <mergeCell ref="N121:N123"/>
    <mergeCell ref="O121:O123"/>
    <mergeCell ref="Q121:Q123"/>
    <mergeCell ref="R121:R123"/>
    <mergeCell ref="S121:S123"/>
    <mergeCell ref="R111:R113"/>
    <mergeCell ref="S111:S113"/>
    <mergeCell ref="S124:S125"/>
    <mergeCell ref="V106:V109"/>
    <mergeCell ref="W106:W109"/>
    <mergeCell ref="P106:P109"/>
    <mergeCell ref="Q106:Q109"/>
    <mergeCell ref="J106:J109"/>
    <mergeCell ref="K106:K109"/>
    <mergeCell ref="L106:L109"/>
    <mergeCell ref="M106:M109"/>
    <mergeCell ref="N106:N109"/>
    <mergeCell ref="O106:O109"/>
    <mergeCell ref="A106:A109"/>
    <mergeCell ref="B106:B109"/>
    <mergeCell ref="C106:C109"/>
    <mergeCell ref="D106:D109"/>
    <mergeCell ref="H106:H109"/>
    <mergeCell ref="I106:I109"/>
    <mergeCell ref="R106:R109"/>
    <mergeCell ref="S106:S109"/>
    <mergeCell ref="T106:T109"/>
    <mergeCell ref="U106:U109"/>
    <mergeCell ref="W111:W113"/>
    <mergeCell ref="P111:P113"/>
    <mergeCell ref="Q111:Q113"/>
    <mergeCell ref="I104:I105"/>
    <mergeCell ref="A127:A129"/>
    <mergeCell ref="B127:B129"/>
    <mergeCell ref="C127:C129"/>
    <mergeCell ref="D127:D129"/>
    <mergeCell ref="H127:H129"/>
    <mergeCell ref="K127:K129"/>
    <mergeCell ref="L127:L129"/>
    <mergeCell ref="M127:M129"/>
    <mergeCell ref="N127:N129"/>
    <mergeCell ref="O127:O129"/>
    <mergeCell ref="Q127:Q129"/>
    <mergeCell ref="R127:R129"/>
    <mergeCell ref="S127:S129"/>
    <mergeCell ref="R104:R105"/>
    <mergeCell ref="S104:S105"/>
    <mergeCell ref="A124:A125"/>
    <mergeCell ref="B124:B125"/>
    <mergeCell ref="C124:C125"/>
    <mergeCell ref="D124:D125"/>
    <mergeCell ref="H124:H125"/>
    <mergeCell ref="K124:K125"/>
    <mergeCell ref="L124:L125"/>
    <mergeCell ref="M124:M125"/>
    <mergeCell ref="N124:N125"/>
    <mergeCell ref="O124:O125"/>
    <mergeCell ref="Q124:Q125"/>
    <mergeCell ref="R124:R125"/>
    <mergeCell ref="O100:O102"/>
    <mergeCell ref="A100:A102"/>
    <mergeCell ref="B100:B102"/>
    <mergeCell ref="C100:C102"/>
    <mergeCell ref="D100:D102"/>
    <mergeCell ref="H100:H102"/>
    <mergeCell ref="I100:I102"/>
    <mergeCell ref="J100:J102"/>
    <mergeCell ref="K100:K102"/>
    <mergeCell ref="T104:T105"/>
    <mergeCell ref="U104:U105"/>
    <mergeCell ref="V104:V105"/>
    <mergeCell ref="W104:W105"/>
    <mergeCell ref="P104:P105"/>
    <mergeCell ref="Q104:Q105"/>
    <mergeCell ref="J104:J105"/>
    <mergeCell ref="K104:K105"/>
    <mergeCell ref="L104:L105"/>
    <mergeCell ref="M104:M105"/>
    <mergeCell ref="N104:N105"/>
    <mergeCell ref="O104:O105"/>
    <mergeCell ref="A104:A105"/>
    <mergeCell ref="B104:B105"/>
    <mergeCell ref="C104:C105"/>
    <mergeCell ref="D104:D105"/>
    <mergeCell ref="H104:H105"/>
    <mergeCell ref="T97:T98"/>
    <mergeCell ref="U97:U98"/>
    <mergeCell ref="V97:V98"/>
    <mergeCell ref="W97:W98"/>
    <mergeCell ref="Q97:Q98"/>
    <mergeCell ref="R97:R98"/>
    <mergeCell ref="S97:S98"/>
    <mergeCell ref="J97:J98"/>
    <mergeCell ref="K97:K98"/>
    <mergeCell ref="L97:L98"/>
    <mergeCell ref="M97:M98"/>
    <mergeCell ref="N97:N98"/>
    <mergeCell ref="O97:O98"/>
    <mergeCell ref="W130:W134"/>
    <mergeCell ref="U119:U120"/>
    <mergeCell ref="W119:W120"/>
    <mergeCell ref="T100:T102"/>
    <mergeCell ref="U100:U102"/>
    <mergeCell ref="V100:V102"/>
    <mergeCell ref="W100:W102"/>
    <mergeCell ref="P100:P102"/>
    <mergeCell ref="Q100:Q102"/>
    <mergeCell ref="R100:R102"/>
    <mergeCell ref="S100:S102"/>
    <mergeCell ref="L100:L102"/>
    <mergeCell ref="M100:M102"/>
    <mergeCell ref="N100:N102"/>
    <mergeCell ref="R135:R138"/>
    <mergeCell ref="S135:S138"/>
    <mergeCell ref="T135:T138"/>
    <mergeCell ref="R91:R92"/>
    <mergeCell ref="S91:S92"/>
    <mergeCell ref="T91:T92"/>
    <mergeCell ref="U91:U92"/>
    <mergeCell ref="V91:V92"/>
    <mergeCell ref="W91:W92"/>
    <mergeCell ref="A95:A96"/>
    <mergeCell ref="B95:B96"/>
    <mergeCell ref="C95:C96"/>
    <mergeCell ref="D95:D96"/>
    <mergeCell ref="H95:H96"/>
    <mergeCell ref="I95:I96"/>
    <mergeCell ref="R93:R94"/>
    <mergeCell ref="S93:S94"/>
    <mergeCell ref="T93:T94"/>
    <mergeCell ref="U93:U94"/>
    <mergeCell ref="V93:V94"/>
    <mergeCell ref="W93:W94"/>
    <mergeCell ref="P93:P94"/>
    <mergeCell ref="Q93:Q94"/>
    <mergeCell ref="J93:J94"/>
    <mergeCell ref="K93:K94"/>
    <mergeCell ref="L93:L94"/>
    <mergeCell ref="M93:M94"/>
    <mergeCell ref="A91:A92"/>
    <mergeCell ref="H91:H92"/>
    <mergeCell ref="I91:I92"/>
    <mergeCell ref="R139:R141"/>
    <mergeCell ref="S139:S141"/>
    <mergeCell ref="T139:T141"/>
    <mergeCell ref="U139:U141"/>
    <mergeCell ref="T119:T120"/>
    <mergeCell ref="T121:T123"/>
    <mergeCell ref="T124:T125"/>
    <mergeCell ref="T127:T129"/>
    <mergeCell ref="R130:R134"/>
    <mergeCell ref="S130:S134"/>
    <mergeCell ref="T130:T134"/>
    <mergeCell ref="U130:U134"/>
    <mergeCell ref="N93:N94"/>
    <mergeCell ref="O93:O94"/>
    <mergeCell ref="A93:A94"/>
    <mergeCell ref="B93:B94"/>
    <mergeCell ref="C93:C94"/>
    <mergeCell ref="D93:D94"/>
    <mergeCell ref="H93:H94"/>
    <mergeCell ref="I93:I94"/>
    <mergeCell ref="R95:R96"/>
    <mergeCell ref="S95:S96"/>
    <mergeCell ref="T95:T96"/>
    <mergeCell ref="U95:U96"/>
    <mergeCell ref="A118:K118"/>
    <mergeCell ref="I119:I120"/>
    <mergeCell ref="J119:J120"/>
    <mergeCell ref="B88:B90"/>
    <mergeCell ref="C88:C90"/>
    <mergeCell ref="D88:D90"/>
    <mergeCell ref="H88:H90"/>
    <mergeCell ref="I88:I90"/>
    <mergeCell ref="T142:T145"/>
    <mergeCell ref="U142:U145"/>
    <mergeCell ref="V130:V134"/>
    <mergeCell ref="V142:V145"/>
    <mergeCell ref="V139:V141"/>
    <mergeCell ref="V119:V120"/>
    <mergeCell ref="V121:V123"/>
    <mergeCell ref="V135:V138"/>
    <mergeCell ref="V127:V129"/>
    <mergeCell ref="V124:V125"/>
    <mergeCell ref="W142:W145"/>
    <mergeCell ref="W139:W141"/>
    <mergeCell ref="W135:W138"/>
    <mergeCell ref="U135:U138"/>
    <mergeCell ref="W127:W129"/>
    <mergeCell ref="R88:R90"/>
    <mergeCell ref="S88:S90"/>
    <mergeCell ref="T88:T90"/>
    <mergeCell ref="U88:U90"/>
    <mergeCell ref="V88:V90"/>
    <mergeCell ref="W88:W90"/>
    <mergeCell ref="P91:P92"/>
    <mergeCell ref="Q91:Q92"/>
    <mergeCell ref="R83:R85"/>
    <mergeCell ref="S83:S85"/>
    <mergeCell ref="T83:T85"/>
    <mergeCell ref="U83:U85"/>
    <mergeCell ref="V83:V85"/>
    <mergeCell ref="W83:W85"/>
    <mergeCell ref="U124:U125"/>
    <mergeCell ref="P88:P90"/>
    <mergeCell ref="Q88:Q90"/>
    <mergeCell ref="J88:J90"/>
    <mergeCell ref="K88:K90"/>
    <mergeCell ref="L88:L90"/>
    <mergeCell ref="M88:M90"/>
    <mergeCell ref="N88:N90"/>
    <mergeCell ref="O88:O90"/>
    <mergeCell ref="J91:J92"/>
    <mergeCell ref="K91:K92"/>
    <mergeCell ref="L91:L92"/>
    <mergeCell ref="M91:M92"/>
    <mergeCell ref="N91:N92"/>
    <mergeCell ref="O91:O92"/>
    <mergeCell ref="V95:V96"/>
    <mergeCell ref="W95:W96"/>
    <mergeCell ref="P95:P96"/>
    <mergeCell ref="Q95:Q96"/>
    <mergeCell ref="J95:J96"/>
    <mergeCell ref="R81:R82"/>
    <mergeCell ref="S81:S82"/>
    <mergeCell ref="T81:T82"/>
    <mergeCell ref="O130:O134"/>
    <mergeCell ref="P130:P134"/>
    <mergeCell ref="A139:A141"/>
    <mergeCell ref="B139:B141"/>
    <mergeCell ref="C139:C141"/>
    <mergeCell ref="D139:D141"/>
    <mergeCell ref="H139:H141"/>
    <mergeCell ref="I139:I141"/>
    <mergeCell ref="J139:J141"/>
    <mergeCell ref="K139:K141"/>
    <mergeCell ref="P83:P85"/>
    <mergeCell ref="Q83:Q85"/>
    <mergeCell ref="J83:J85"/>
    <mergeCell ref="K83:K85"/>
    <mergeCell ref="L83:L85"/>
    <mergeCell ref="M83:M85"/>
    <mergeCell ref="N83:N85"/>
    <mergeCell ref="O83:O85"/>
    <mergeCell ref="A83:A85"/>
    <mergeCell ref="B83:B85"/>
    <mergeCell ref="Q158:Q159"/>
    <mergeCell ref="R158:R159"/>
    <mergeCell ref="I127:I129"/>
    <mergeCell ref="J127:J129"/>
    <mergeCell ref="U81:U82"/>
    <mergeCell ref="V81:V82"/>
    <mergeCell ref="W81:W82"/>
    <mergeCell ref="P81:P82"/>
    <mergeCell ref="Q81:Q82"/>
    <mergeCell ref="J81:J82"/>
    <mergeCell ref="K81:K82"/>
    <mergeCell ref="L81:L82"/>
    <mergeCell ref="M81:M82"/>
    <mergeCell ref="N81:N82"/>
    <mergeCell ref="O81:O82"/>
    <mergeCell ref="I81:I82"/>
    <mergeCell ref="K152:K154"/>
    <mergeCell ref="L152:L154"/>
    <mergeCell ref="M152:M154"/>
    <mergeCell ref="N152:N154"/>
    <mergeCell ref="O152:O154"/>
    <mergeCell ref="Q152:Q154"/>
    <mergeCell ref="R152:R154"/>
    <mergeCell ref="A79:A80"/>
    <mergeCell ref="B79:B80"/>
    <mergeCell ref="C79:C80"/>
    <mergeCell ref="D79:D80"/>
    <mergeCell ref="H79:H80"/>
    <mergeCell ref="I79:I80"/>
    <mergeCell ref="A158:A159"/>
    <mergeCell ref="B158:B159"/>
    <mergeCell ref="C158:C159"/>
    <mergeCell ref="D158:D159"/>
    <mergeCell ref="H158:H159"/>
    <mergeCell ref="K158:K159"/>
    <mergeCell ref="L158:L159"/>
    <mergeCell ref="M158:M159"/>
    <mergeCell ref="N158:N159"/>
    <mergeCell ref="O158:O159"/>
    <mergeCell ref="A81:A82"/>
    <mergeCell ref="B81:B82"/>
    <mergeCell ref="C81:C82"/>
    <mergeCell ref="D81:D82"/>
    <mergeCell ref="H81:H82"/>
    <mergeCell ref="A152:A154"/>
    <mergeCell ref="B152:B154"/>
    <mergeCell ref="C152:C154"/>
    <mergeCell ref="D152:D154"/>
    <mergeCell ref="H152:H154"/>
    <mergeCell ref="C83:C85"/>
    <mergeCell ref="D83:D85"/>
    <mergeCell ref="H83:H85"/>
    <mergeCell ref="I83:I85"/>
    <mergeCell ref="A88:A90"/>
    <mergeCell ref="T76:T78"/>
    <mergeCell ref="U76:U78"/>
    <mergeCell ref="V76:V78"/>
    <mergeCell ref="W76:W78"/>
    <mergeCell ref="P76:P78"/>
    <mergeCell ref="Q76:Q78"/>
    <mergeCell ref="J76:J78"/>
    <mergeCell ref="K76:K78"/>
    <mergeCell ref="L76:L78"/>
    <mergeCell ref="M76:M78"/>
    <mergeCell ref="N76:N78"/>
    <mergeCell ref="O76:O78"/>
    <mergeCell ref="U79:U80"/>
    <mergeCell ref="W79:W80"/>
    <mergeCell ref="K79:K80"/>
    <mergeCell ref="M79:M80"/>
    <mergeCell ref="N79:N80"/>
    <mergeCell ref="P79:P80"/>
    <mergeCell ref="Q79:Q80"/>
    <mergeCell ref="V79:V80"/>
    <mergeCell ref="A76:A78"/>
    <mergeCell ref="B76:B78"/>
    <mergeCell ref="C76:C78"/>
    <mergeCell ref="D76:D78"/>
    <mergeCell ref="H76:H78"/>
    <mergeCell ref="I76:I78"/>
    <mergeCell ref="R74:R75"/>
    <mergeCell ref="S74:S75"/>
    <mergeCell ref="T74:T75"/>
    <mergeCell ref="U74:U75"/>
    <mergeCell ref="V74:V75"/>
    <mergeCell ref="W74:W75"/>
    <mergeCell ref="P74:P75"/>
    <mergeCell ref="Q74:Q75"/>
    <mergeCell ref="J74:J75"/>
    <mergeCell ref="K74:K75"/>
    <mergeCell ref="L74:L75"/>
    <mergeCell ref="M74:M75"/>
    <mergeCell ref="N74:N75"/>
    <mergeCell ref="O74:O75"/>
    <mergeCell ref="A74:A75"/>
    <mergeCell ref="B74:B75"/>
    <mergeCell ref="C74:C75"/>
    <mergeCell ref="D74:D75"/>
    <mergeCell ref="H74:H75"/>
    <mergeCell ref="I74:I75"/>
    <mergeCell ref="R76:R78"/>
    <mergeCell ref="S76:S78"/>
    <mergeCell ref="R69:R70"/>
    <mergeCell ref="S69:S70"/>
    <mergeCell ref="T69:T70"/>
    <mergeCell ref="U69:U70"/>
    <mergeCell ref="V69:V70"/>
    <mergeCell ref="W69:W70"/>
    <mergeCell ref="P69:P70"/>
    <mergeCell ref="Q69:Q70"/>
    <mergeCell ref="J69:J70"/>
    <mergeCell ref="K69:K70"/>
    <mergeCell ref="L69:L70"/>
    <mergeCell ref="M69:M70"/>
    <mergeCell ref="N69:N70"/>
    <mergeCell ref="O69:O70"/>
    <mergeCell ref="T66:T68"/>
    <mergeCell ref="U66:U68"/>
    <mergeCell ref="V66:V68"/>
    <mergeCell ref="W66:W68"/>
    <mergeCell ref="P66:P68"/>
    <mergeCell ref="Q66:Q68"/>
    <mergeCell ref="R66:R68"/>
    <mergeCell ref="S66:S68"/>
    <mergeCell ref="L66:L68"/>
    <mergeCell ref="M66:M68"/>
    <mergeCell ref="N66:N68"/>
    <mergeCell ref="O66:O68"/>
    <mergeCell ref="A66:A68"/>
    <mergeCell ref="B66:B68"/>
    <mergeCell ref="C66:C68"/>
    <mergeCell ref="D66:D68"/>
    <mergeCell ref="H66:H68"/>
    <mergeCell ref="I66:I68"/>
    <mergeCell ref="J66:J68"/>
    <mergeCell ref="K66:K68"/>
    <mergeCell ref="K63:K64"/>
    <mergeCell ref="L63:L64"/>
    <mergeCell ref="M63:M64"/>
    <mergeCell ref="N63:N64"/>
    <mergeCell ref="O63:O64"/>
    <mergeCell ref="A63:A64"/>
    <mergeCell ref="B63:B64"/>
    <mergeCell ref="C63:C64"/>
    <mergeCell ref="D63:D64"/>
    <mergeCell ref="H63:H64"/>
    <mergeCell ref="I63:I64"/>
    <mergeCell ref="A69:A70"/>
    <mergeCell ref="B69:B70"/>
    <mergeCell ref="C69:C70"/>
    <mergeCell ref="D69:D70"/>
    <mergeCell ref="H69:H70"/>
    <mergeCell ref="I69:I70"/>
    <mergeCell ref="E69:E70"/>
    <mergeCell ref="I124:I125"/>
    <mergeCell ref="J124:J125"/>
    <mergeCell ref="R57:R58"/>
    <mergeCell ref="S57:S58"/>
    <mergeCell ref="T57:T58"/>
    <mergeCell ref="U57:U58"/>
    <mergeCell ref="V57:V58"/>
    <mergeCell ref="W57:W58"/>
    <mergeCell ref="P57:P58"/>
    <mergeCell ref="Q57:Q58"/>
    <mergeCell ref="J57:J58"/>
    <mergeCell ref="K57:K58"/>
    <mergeCell ref="L57:L58"/>
    <mergeCell ref="M57:M58"/>
    <mergeCell ref="N57:N58"/>
    <mergeCell ref="O57:O58"/>
    <mergeCell ref="T63:T64"/>
    <mergeCell ref="U63:U64"/>
    <mergeCell ref="V63:V64"/>
    <mergeCell ref="W63:W64"/>
    <mergeCell ref="Q63:Q64"/>
    <mergeCell ref="R63:R64"/>
    <mergeCell ref="S63:S64"/>
    <mergeCell ref="J63:J64"/>
    <mergeCell ref="P174:P176"/>
    <mergeCell ref="Q174:Q176"/>
    <mergeCell ref="R174:R176"/>
    <mergeCell ref="S174:S176"/>
    <mergeCell ref="T174:T176"/>
    <mergeCell ref="U174:U176"/>
    <mergeCell ref="V174:V176"/>
    <mergeCell ref="W174:W176"/>
    <mergeCell ref="P119:P120"/>
    <mergeCell ref="P121:P123"/>
    <mergeCell ref="P124:P125"/>
    <mergeCell ref="P127:P129"/>
    <mergeCell ref="Q146:Q151"/>
    <mergeCell ref="R146:R151"/>
    <mergeCell ref="S146:S151"/>
    <mergeCell ref="T146:T151"/>
    <mergeCell ref="U146:U151"/>
    <mergeCell ref="W146:W151"/>
    <mergeCell ref="Q130:Q134"/>
    <mergeCell ref="Q135:Q138"/>
    <mergeCell ref="Q139:Q141"/>
    <mergeCell ref="Q142:Q145"/>
    <mergeCell ref="R142:R145"/>
    <mergeCell ref="S142:S145"/>
    <mergeCell ref="V146:V151"/>
    <mergeCell ref="U127:U129"/>
    <mergeCell ref="W124:W125"/>
    <mergeCell ref="T55:T56"/>
    <mergeCell ref="U55:U56"/>
    <mergeCell ref="V55:V56"/>
    <mergeCell ref="W55:W56"/>
    <mergeCell ref="P55:P56"/>
    <mergeCell ref="Q55:Q56"/>
    <mergeCell ref="J55:J56"/>
    <mergeCell ref="K55:K56"/>
    <mergeCell ref="L55:L56"/>
    <mergeCell ref="M55:M56"/>
    <mergeCell ref="N55:N56"/>
    <mergeCell ref="O55:O56"/>
    <mergeCell ref="A57:A58"/>
    <mergeCell ref="B57:B58"/>
    <mergeCell ref="C57:C58"/>
    <mergeCell ref="D57:D58"/>
    <mergeCell ref="H57:H58"/>
    <mergeCell ref="I57:I58"/>
    <mergeCell ref="A55:A56"/>
    <mergeCell ref="B55:B56"/>
    <mergeCell ref="C55:C56"/>
    <mergeCell ref="D55:D56"/>
    <mergeCell ref="H55:H56"/>
    <mergeCell ref="I55:I56"/>
    <mergeCell ref="R55:R56"/>
    <mergeCell ref="S55:S56"/>
    <mergeCell ref="T52:T53"/>
    <mergeCell ref="U52:U53"/>
    <mergeCell ref="V52:V53"/>
    <mergeCell ref="W52:W53"/>
    <mergeCell ref="P52:P53"/>
    <mergeCell ref="Q52:Q53"/>
    <mergeCell ref="R52:R53"/>
    <mergeCell ref="S52:S53"/>
    <mergeCell ref="L52:L53"/>
    <mergeCell ref="M52:M53"/>
    <mergeCell ref="N52:N53"/>
    <mergeCell ref="O52:O53"/>
    <mergeCell ref="A52:A53"/>
    <mergeCell ref="B52:B53"/>
    <mergeCell ref="C52:C53"/>
    <mergeCell ref="D52:D53"/>
    <mergeCell ref="H52:H53"/>
    <mergeCell ref="I52:I53"/>
    <mergeCell ref="J52:J53"/>
    <mergeCell ref="K52:K53"/>
    <mergeCell ref="V50:V51"/>
    <mergeCell ref="W50:W51"/>
    <mergeCell ref="P50:P51"/>
    <mergeCell ref="Q50:Q51"/>
    <mergeCell ref="R50:R51"/>
    <mergeCell ref="S50:S51"/>
    <mergeCell ref="T50:T51"/>
    <mergeCell ref="U50:U51"/>
    <mergeCell ref="N50:N51"/>
    <mergeCell ref="O50:O51"/>
    <mergeCell ref="A50:A51"/>
    <mergeCell ref="B50:B51"/>
    <mergeCell ref="C50:C51"/>
    <mergeCell ref="D50:D51"/>
    <mergeCell ref="H50:H51"/>
    <mergeCell ref="I50:I51"/>
    <mergeCell ref="J50:J51"/>
    <mergeCell ref="L50:L51"/>
    <mergeCell ref="M50:M51"/>
    <mergeCell ref="W43:W44"/>
    <mergeCell ref="Q43:Q44"/>
    <mergeCell ref="R43:R44"/>
    <mergeCell ref="S43:S44"/>
    <mergeCell ref="T43:T44"/>
    <mergeCell ref="U43:U44"/>
    <mergeCell ref="V43:V44"/>
    <mergeCell ref="O43:O44"/>
    <mergeCell ref="P43:P44"/>
    <mergeCell ref="I43:I44"/>
    <mergeCell ref="J43:J44"/>
    <mergeCell ref="K43:K44"/>
    <mergeCell ref="L43:L44"/>
    <mergeCell ref="M43:M44"/>
    <mergeCell ref="N43:N44"/>
    <mergeCell ref="V40:V42"/>
    <mergeCell ref="W40:W42"/>
    <mergeCell ref="P40:P42"/>
    <mergeCell ref="Q40:Q42"/>
    <mergeCell ref="R40:R42"/>
    <mergeCell ref="K40:K42"/>
    <mergeCell ref="L40:L42"/>
    <mergeCell ref="M40:M42"/>
    <mergeCell ref="N40:N42"/>
    <mergeCell ref="O40:O42"/>
    <mergeCell ref="A40:A42"/>
    <mergeCell ref="B40:B42"/>
    <mergeCell ref="C40:C42"/>
    <mergeCell ref="D40:D42"/>
    <mergeCell ref="H40:H42"/>
    <mergeCell ref="I40:I42"/>
    <mergeCell ref="J40:J42"/>
    <mergeCell ref="A37:A39"/>
    <mergeCell ref="B37:B39"/>
    <mergeCell ref="C37:C39"/>
    <mergeCell ref="D37:D39"/>
    <mergeCell ref="H37:H39"/>
    <mergeCell ref="I37:I39"/>
    <mergeCell ref="J37:J39"/>
    <mergeCell ref="K37:K39"/>
    <mergeCell ref="L37:L39"/>
    <mergeCell ref="A43:A44"/>
    <mergeCell ref="B43:B44"/>
    <mergeCell ref="C43:C44"/>
    <mergeCell ref="D43:D44"/>
    <mergeCell ref="H43:H44"/>
    <mergeCell ref="S40:S42"/>
    <mergeCell ref="T40:T42"/>
    <mergeCell ref="U40:U42"/>
    <mergeCell ref="V34:V36"/>
    <mergeCell ref="O34:O36"/>
    <mergeCell ref="P34:P36"/>
    <mergeCell ref="I34:I36"/>
    <mergeCell ref="J34:J36"/>
    <mergeCell ref="K34:K36"/>
    <mergeCell ref="L34:L36"/>
    <mergeCell ref="M34:M36"/>
    <mergeCell ref="N34:N36"/>
    <mergeCell ref="U37:U39"/>
    <mergeCell ref="V37:V39"/>
    <mergeCell ref="W37:W39"/>
    <mergeCell ref="P37:P39"/>
    <mergeCell ref="Q37:Q39"/>
    <mergeCell ref="R37:R39"/>
    <mergeCell ref="S37:S39"/>
    <mergeCell ref="T37:T39"/>
    <mergeCell ref="M37:M39"/>
    <mergeCell ref="N37:N39"/>
    <mergeCell ref="O37:O39"/>
    <mergeCell ref="A34:A36"/>
    <mergeCell ref="B34:B36"/>
    <mergeCell ref="C34:C36"/>
    <mergeCell ref="D34:D36"/>
    <mergeCell ref="H34:H36"/>
    <mergeCell ref="S29:S32"/>
    <mergeCell ref="T29:T32"/>
    <mergeCell ref="U29:U32"/>
    <mergeCell ref="V29:V32"/>
    <mergeCell ref="W29:W32"/>
    <mergeCell ref="P29:P32"/>
    <mergeCell ref="Q29:Q32"/>
    <mergeCell ref="R29:R32"/>
    <mergeCell ref="J29:J32"/>
    <mergeCell ref="L29:L32"/>
    <mergeCell ref="M29:M32"/>
    <mergeCell ref="N29:N32"/>
    <mergeCell ref="O29:O32"/>
    <mergeCell ref="A29:A32"/>
    <mergeCell ref="B29:B32"/>
    <mergeCell ref="C29:C32"/>
    <mergeCell ref="D29:D32"/>
    <mergeCell ref="H29:H32"/>
    <mergeCell ref="I29:I32"/>
    <mergeCell ref="W34:W36"/>
    <mergeCell ref="Q34:Q36"/>
    <mergeCell ref="R34:R36"/>
    <mergeCell ref="S34:S36"/>
    <mergeCell ref="H130:H134"/>
    <mergeCell ref="I130:I134"/>
    <mergeCell ref="J130:J134"/>
    <mergeCell ref="K130:K134"/>
    <mergeCell ref="L130:L134"/>
    <mergeCell ref="M130:M134"/>
    <mergeCell ref="N130:N134"/>
    <mergeCell ref="R27:R28"/>
    <mergeCell ref="S27:S28"/>
    <mergeCell ref="T27:T28"/>
    <mergeCell ref="U27:U28"/>
    <mergeCell ref="V27:V28"/>
    <mergeCell ref="W27:W28"/>
    <mergeCell ref="I121:I123"/>
    <mergeCell ref="J121:J123"/>
    <mergeCell ref="W121:W123"/>
    <mergeCell ref="U121:U123"/>
    <mergeCell ref="P27:P28"/>
    <mergeCell ref="Q27:Q28"/>
    <mergeCell ref="J27:J28"/>
    <mergeCell ref="K27:K28"/>
    <mergeCell ref="L27:L28"/>
    <mergeCell ref="M27:M28"/>
    <mergeCell ref="N27:N28"/>
    <mergeCell ref="O27:O28"/>
    <mergeCell ref="T34:T36"/>
    <mergeCell ref="U34:U36"/>
    <mergeCell ref="R25:R26"/>
    <mergeCell ref="S25:S26"/>
    <mergeCell ref="T25:T26"/>
    <mergeCell ref="U25:U26"/>
    <mergeCell ref="V25:V26"/>
    <mergeCell ref="W25:W26"/>
    <mergeCell ref="A135:A138"/>
    <mergeCell ref="B135:B138"/>
    <mergeCell ref="C135:C138"/>
    <mergeCell ref="D135:D138"/>
    <mergeCell ref="H135:H138"/>
    <mergeCell ref="I135:I138"/>
    <mergeCell ref="J135:J138"/>
    <mergeCell ref="K135:K138"/>
    <mergeCell ref="L135:L138"/>
    <mergeCell ref="M135:M138"/>
    <mergeCell ref="N135:N138"/>
    <mergeCell ref="O135:O138"/>
    <mergeCell ref="P135:P138"/>
    <mergeCell ref="P25:P26"/>
    <mergeCell ref="Q25:Q26"/>
    <mergeCell ref="I25:I26"/>
    <mergeCell ref="A27:A28"/>
    <mergeCell ref="B27:B28"/>
    <mergeCell ref="P139:P141"/>
    <mergeCell ref="J25:J26"/>
    <mergeCell ref="K25:K26"/>
    <mergeCell ref="L25:L26"/>
    <mergeCell ref="M25:M26"/>
    <mergeCell ref="N25:N26"/>
    <mergeCell ref="O25:O26"/>
    <mergeCell ref="A142:A145"/>
    <mergeCell ref="B142:B145"/>
    <mergeCell ref="C142:C145"/>
    <mergeCell ref="D142:D145"/>
    <mergeCell ref="H142:H145"/>
    <mergeCell ref="I142:I145"/>
    <mergeCell ref="J142:J145"/>
    <mergeCell ref="K142:K145"/>
    <mergeCell ref="L142:L145"/>
    <mergeCell ref="M142:M145"/>
    <mergeCell ref="N142:N145"/>
    <mergeCell ref="O142:O145"/>
    <mergeCell ref="A25:A26"/>
    <mergeCell ref="B25:B26"/>
    <mergeCell ref="C25:C26"/>
    <mergeCell ref="D25:D26"/>
    <mergeCell ref="H25:H26"/>
    <mergeCell ref="C27:C28"/>
    <mergeCell ref="D27:D28"/>
    <mergeCell ref="H27:H28"/>
    <mergeCell ref="I27:I28"/>
    <mergeCell ref="A130:A134"/>
    <mergeCell ref="B130:B134"/>
    <mergeCell ref="C130:C134"/>
    <mergeCell ref="D130:D134"/>
    <mergeCell ref="W22:W24"/>
    <mergeCell ref="P146:P151"/>
    <mergeCell ref="I152:I154"/>
    <mergeCell ref="J152:J154"/>
    <mergeCell ref="P152:P154"/>
    <mergeCell ref="S152:S154"/>
    <mergeCell ref="T152:T154"/>
    <mergeCell ref="V152:V154"/>
    <mergeCell ref="U152:U154"/>
    <mergeCell ref="W152:W154"/>
    <mergeCell ref="P22:P24"/>
    <mergeCell ref="Q22:Q24"/>
    <mergeCell ref="P142:P145"/>
    <mergeCell ref="I146:I151"/>
    <mergeCell ref="J146:J151"/>
    <mergeCell ref="K146:K151"/>
    <mergeCell ref="L146:L151"/>
    <mergeCell ref="M146:M151"/>
    <mergeCell ref="N146:N151"/>
    <mergeCell ref="O146:O151"/>
    <mergeCell ref="M22:M24"/>
    <mergeCell ref="N22:N24"/>
    <mergeCell ref="O22:O24"/>
    <mergeCell ref="S158:S159"/>
    <mergeCell ref="T158:T159"/>
    <mergeCell ref="U158:U159"/>
    <mergeCell ref="A22:A24"/>
    <mergeCell ref="B22:B24"/>
    <mergeCell ref="C22:C24"/>
    <mergeCell ref="D22:D24"/>
    <mergeCell ref="H22:H24"/>
    <mergeCell ref="I22:I24"/>
    <mergeCell ref="R22:R24"/>
    <mergeCell ref="S22:S24"/>
    <mergeCell ref="T22:T24"/>
    <mergeCell ref="U22:U24"/>
    <mergeCell ref="V22:V24"/>
    <mergeCell ref="A146:A151"/>
    <mergeCell ref="B146:B151"/>
    <mergeCell ref="C146:C151"/>
    <mergeCell ref="D146:D151"/>
    <mergeCell ref="H146:H151"/>
    <mergeCell ref="L139:L141"/>
    <mergeCell ref="M139:M141"/>
    <mergeCell ref="N139:N141"/>
    <mergeCell ref="O139:O141"/>
    <mergeCell ref="Q19:Q21"/>
    <mergeCell ref="V158:V159"/>
    <mergeCell ref="A160:A161"/>
    <mergeCell ref="B160:B161"/>
    <mergeCell ref="C160:C161"/>
    <mergeCell ref="D160:D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V160:V161"/>
    <mergeCell ref="A156:K156"/>
    <mergeCell ref="I158:I159"/>
    <mergeCell ref="J158:J159"/>
    <mergeCell ref="P158:P159"/>
    <mergeCell ref="J22:J24"/>
    <mergeCell ref="K22:K24"/>
    <mergeCell ref="L22:L24"/>
    <mergeCell ref="A19:A21"/>
    <mergeCell ref="B19:B21"/>
    <mergeCell ref="C19:C21"/>
    <mergeCell ref="D19:D21"/>
    <mergeCell ref="H19:H21"/>
    <mergeCell ref="I19:I21"/>
    <mergeCell ref="P170:P171"/>
    <mergeCell ref="W158:W159"/>
    <mergeCell ref="W160:W161"/>
    <mergeCell ref="R19:R21"/>
    <mergeCell ref="S19:S21"/>
    <mergeCell ref="T19:T21"/>
    <mergeCell ref="U19:U21"/>
    <mergeCell ref="V19:V21"/>
    <mergeCell ref="W19:W21"/>
    <mergeCell ref="A162:A169"/>
    <mergeCell ref="B162:B169"/>
    <mergeCell ref="C162:C169"/>
    <mergeCell ref="D162:D169"/>
    <mergeCell ref="H162:H169"/>
    <mergeCell ref="I162:I169"/>
    <mergeCell ref="J162:J169"/>
    <mergeCell ref="K162:K169"/>
    <mergeCell ref="L162:L169"/>
    <mergeCell ref="M162:M169"/>
    <mergeCell ref="N162:N169"/>
    <mergeCell ref="O162:O169"/>
    <mergeCell ref="V162:V169"/>
    <mergeCell ref="V170:V171"/>
    <mergeCell ref="W162:W169"/>
    <mergeCell ref="U162:U169"/>
    <mergeCell ref="W170:W171"/>
    <mergeCell ref="U170:U171"/>
    <mergeCell ref="R16:R18"/>
    <mergeCell ref="S16:S18"/>
    <mergeCell ref="T16:T18"/>
    <mergeCell ref="U16:U18"/>
    <mergeCell ref="V16:V18"/>
    <mergeCell ref="W16:W18"/>
    <mergeCell ref="A173:K173"/>
    <mergeCell ref="P16:P18"/>
    <mergeCell ref="Q16:Q18"/>
    <mergeCell ref="R162:R169"/>
    <mergeCell ref="S162:S169"/>
    <mergeCell ref="T162:T169"/>
    <mergeCell ref="J19:J21"/>
    <mergeCell ref="K19:K21"/>
    <mergeCell ref="L19:L21"/>
    <mergeCell ref="M19:M21"/>
    <mergeCell ref="N19:N21"/>
    <mergeCell ref="O19:O21"/>
    <mergeCell ref="A170:A171"/>
    <mergeCell ref="B170:B171"/>
    <mergeCell ref="C170:C171"/>
    <mergeCell ref="D170:D171"/>
    <mergeCell ref="H170:H171"/>
    <mergeCell ref="I170:I171"/>
    <mergeCell ref="J170:J171"/>
    <mergeCell ref="H174:H176"/>
    <mergeCell ref="I174:I176"/>
    <mergeCell ref="J174:J176"/>
    <mergeCell ref="K174:K176"/>
    <mergeCell ref="L174:L176"/>
    <mergeCell ref="M174:M176"/>
    <mergeCell ref="N174:N176"/>
    <mergeCell ref="O174:O176"/>
    <mergeCell ref="Q170:Q171"/>
    <mergeCell ref="R170:R171"/>
    <mergeCell ref="S170:S171"/>
    <mergeCell ref="K170:K171"/>
    <mergeCell ref="L170:L171"/>
    <mergeCell ref="M170:M171"/>
    <mergeCell ref="N170:N171"/>
    <mergeCell ref="O170:O171"/>
    <mergeCell ref="P162:P169"/>
    <mergeCell ref="Q162:Q169"/>
    <mergeCell ref="P19:P21"/>
    <mergeCell ref="S177:S178"/>
    <mergeCell ref="T177:T178"/>
    <mergeCell ref="U177:U178"/>
    <mergeCell ref="V7:V14"/>
    <mergeCell ref="W7:W14"/>
    <mergeCell ref="V177:V178"/>
    <mergeCell ref="W177:W178"/>
    <mergeCell ref="Q7:Q14"/>
    <mergeCell ref="R7:R14"/>
    <mergeCell ref="S7:S14"/>
    <mergeCell ref="T7:T14"/>
    <mergeCell ref="U7:U14"/>
    <mergeCell ref="L7:L14"/>
    <mergeCell ref="M7:M14"/>
    <mergeCell ref="N7:N14"/>
    <mergeCell ref="O7:O14"/>
    <mergeCell ref="L177:L178"/>
    <mergeCell ref="M177:M178"/>
    <mergeCell ref="N177:N178"/>
    <mergeCell ref="O177:O178"/>
    <mergeCell ref="L16:L18"/>
    <mergeCell ref="M16:M18"/>
    <mergeCell ref="N16:N18"/>
    <mergeCell ref="O16:O18"/>
    <mergeCell ref="T170:T171"/>
    <mergeCell ref="A6:M6"/>
    <mergeCell ref="A7:A14"/>
    <mergeCell ref="B7:B14"/>
    <mergeCell ref="C7:C14"/>
    <mergeCell ref="D7:D14"/>
    <mergeCell ref="H7:H14"/>
    <mergeCell ref="I7:I14"/>
    <mergeCell ref="J7:J14"/>
    <mergeCell ref="K7:K14"/>
    <mergeCell ref="P177:P178"/>
    <mergeCell ref="Q177:Q178"/>
    <mergeCell ref="R177:R178"/>
    <mergeCell ref="A16:A18"/>
    <mergeCell ref="B16:B18"/>
    <mergeCell ref="C16:C18"/>
    <mergeCell ref="D16:D18"/>
    <mergeCell ref="H16:H18"/>
    <mergeCell ref="I16:I18"/>
    <mergeCell ref="A177:A178"/>
    <mergeCell ref="B177:B178"/>
    <mergeCell ref="C177:C178"/>
    <mergeCell ref="D177:D178"/>
    <mergeCell ref="H177:H178"/>
    <mergeCell ref="I177:I178"/>
    <mergeCell ref="J177:J178"/>
    <mergeCell ref="K177:K178"/>
    <mergeCell ref="J16:J18"/>
    <mergeCell ref="K16:K18"/>
    <mergeCell ref="A174:A176"/>
    <mergeCell ref="B174:B176"/>
    <mergeCell ref="C174:C176"/>
    <mergeCell ref="D174:D176"/>
    <mergeCell ref="P186:P187"/>
    <mergeCell ref="Q186:Q187"/>
    <mergeCell ref="R186:R187"/>
    <mergeCell ref="S186:S187"/>
    <mergeCell ref="T186:T187"/>
    <mergeCell ref="U186:U187"/>
    <mergeCell ref="A182:K182"/>
    <mergeCell ref="A183:A184"/>
    <mergeCell ref="B183:B184"/>
    <mergeCell ref="C183:C184"/>
    <mergeCell ref="D183:D184"/>
    <mergeCell ref="H183:H184"/>
    <mergeCell ref="I183:I184"/>
    <mergeCell ref="J183:J184"/>
    <mergeCell ref="K183:K184"/>
    <mergeCell ref="L183:L184"/>
    <mergeCell ref="M183:M184"/>
    <mergeCell ref="N183:N184"/>
    <mergeCell ref="O183:O184"/>
    <mergeCell ref="V186:V187"/>
    <mergeCell ref="W186:W187"/>
    <mergeCell ref="R4:S4"/>
    <mergeCell ref="U4:W4"/>
    <mergeCell ref="A1:O1"/>
    <mergeCell ref="A2:O2"/>
    <mergeCell ref="A3:O3"/>
    <mergeCell ref="A4:I4"/>
    <mergeCell ref="K4:N4"/>
    <mergeCell ref="P183:P184"/>
    <mergeCell ref="Q183:Q184"/>
    <mergeCell ref="R183:R184"/>
    <mergeCell ref="S183:S184"/>
    <mergeCell ref="T183:T184"/>
    <mergeCell ref="U183:U184"/>
    <mergeCell ref="V183:V184"/>
    <mergeCell ref="W183:W184"/>
    <mergeCell ref="A186:A187"/>
    <mergeCell ref="B186:B187"/>
    <mergeCell ref="C186:C187"/>
    <mergeCell ref="D186:D187"/>
    <mergeCell ref="H186:H187"/>
    <mergeCell ref="I186:I187"/>
    <mergeCell ref="J186:J187"/>
    <mergeCell ref="K186:K187"/>
    <mergeCell ref="L186:L187"/>
    <mergeCell ref="M186:M187"/>
    <mergeCell ref="N186:N187"/>
    <mergeCell ref="O186:O187"/>
  </mergeCells>
  <printOptions horizontalCentered="1"/>
  <pageMargins left="0.13" right="0.15" top="0" bottom="0.35" header="0.13" footer="0.14000000000000001"/>
  <pageSetup paperSize="5" scale="75" fitToHeight="2" orientation="landscape" r:id="rId1"/>
  <headerFooter>
    <oddFooter>&amp;L&amp;D&amp;R&amp;10Page &amp;P of  &amp;N</oddFooter>
  </headerFooter>
</worksheet>
</file>

<file path=xl/worksheets/sheet3.xml><?xml version="1.0" encoding="utf-8"?>
<worksheet xmlns="http://schemas.openxmlformats.org/spreadsheetml/2006/main" xmlns:r="http://schemas.openxmlformats.org/officeDocument/2006/relationships">
  <sheetPr>
    <tabColor theme="7" tint="-0.249977111117893"/>
  </sheetPr>
  <dimension ref="A1:AA65"/>
  <sheetViews>
    <sheetView zoomScale="80" zoomScaleNormal="80" workbookViewId="0">
      <selection activeCell="A5" sqref="A5"/>
    </sheetView>
  </sheetViews>
  <sheetFormatPr defaultColWidth="8.85546875" defaultRowHeight="15"/>
  <cols>
    <col min="1" max="1" width="5.42578125" style="1" bestFit="1" customWidth="1"/>
    <col min="2" max="2" width="14.140625" customWidth="1"/>
    <col min="3" max="3" width="9" customWidth="1"/>
    <col min="4" max="4" width="16.7109375" customWidth="1"/>
    <col min="5" max="5" width="11" style="295" customWidth="1"/>
    <col min="6" max="6" width="28.140625" style="186" customWidth="1"/>
    <col min="7" max="7" width="11.7109375" style="210" customWidth="1"/>
    <col min="8" max="8" width="9.7109375" style="211" customWidth="1"/>
    <col min="9" max="9" width="9" style="1" customWidth="1"/>
    <col min="10" max="10" width="1.5703125" style="1" customWidth="1"/>
    <col min="11" max="11" width="10.5703125" style="212" customWidth="1"/>
    <col min="12" max="12" width="6.28515625" style="197" customWidth="1"/>
    <col min="13" max="13" width="14.28515625" style="213" customWidth="1"/>
    <col min="14" max="14" width="10.7109375" style="214" customWidth="1"/>
    <col min="15" max="15" width="1.85546875" style="197" customWidth="1"/>
    <col min="16" max="16" width="11" style="1" hidden="1" customWidth="1"/>
    <col min="17" max="17" width="11.140625" style="197" customWidth="1"/>
    <col min="18" max="18" width="5.42578125" style="197" customWidth="1"/>
    <col min="19" max="19" width="12.7109375" style="1" customWidth="1"/>
    <col min="20" max="20" width="1.7109375" style="1" customWidth="1"/>
    <col min="21" max="21" width="12.5703125" style="1" customWidth="1"/>
    <col min="22" max="22" width="14.42578125" style="1" customWidth="1"/>
    <col min="23" max="23" width="1.85546875" style="1" customWidth="1"/>
    <col min="24" max="24" width="11.28515625" style="1" customWidth="1"/>
    <col min="25" max="25" width="5.42578125" customWidth="1"/>
    <col min="26" max="26" width="13.140625" style="1" customWidth="1"/>
    <col min="27" max="27" width="8.85546875" customWidth="1"/>
  </cols>
  <sheetData>
    <row r="1" spans="1:27" ht="31.5" customHeight="1">
      <c r="A1" s="557" t="s">
        <v>0</v>
      </c>
      <c r="B1" s="557"/>
      <c r="C1" s="557"/>
      <c r="D1" s="557"/>
      <c r="E1" s="557"/>
      <c r="F1" s="557"/>
      <c r="G1" s="557"/>
      <c r="H1" s="557"/>
      <c r="I1" s="557"/>
      <c r="J1" s="557"/>
      <c r="K1" s="557"/>
      <c r="L1" s="557"/>
      <c r="M1" s="557"/>
      <c r="N1" s="557"/>
      <c r="O1" s="557"/>
      <c r="P1" s="258"/>
      <c r="Q1" s="258"/>
      <c r="R1" s="258"/>
      <c r="S1"/>
      <c r="T1"/>
      <c r="U1"/>
      <c r="V1"/>
      <c r="W1"/>
    </row>
    <row r="2" spans="1:27" ht="29.25" customHeight="1">
      <c r="A2" s="558" t="s">
        <v>132</v>
      </c>
      <c r="B2" s="558"/>
      <c r="C2" s="558"/>
      <c r="D2" s="558"/>
      <c r="E2" s="558"/>
      <c r="F2" s="558"/>
      <c r="G2" s="558"/>
      <c r="H2" s="558"/>
      <c r="I2" s="558"/>
      <c r="J2" s="558"/>
      <c r="K2" s="558"/>
      <c r="L2" s="558"/>
      <c r="M2" s="558"/>
      <c r="N2" s="558"/>
      <c r="O2" s="558"/>
      <c r="P2" s="257"/>
      <c r="Q2"/>
      <c r="R2"/>
      <c r="S2" s="257"/>
      <c r="T2" s="261" t="s">
        <v>1</v>
      </c>
      <c r="U2" s="262">
        <v>200000</v>
      </c>
      <c r="V2" s="3"/>
      <c r="W2" s="3"/>
    </row>
    <row r="3" spans="1:27" ht="29.25" customHeight="1" thickBot="1">
      <c r="A3" s="559" t="s">
        <v>133</v>
      </c>
      <c r="B3" s="559"/>
      <c r="C3" s="559"/>
      <c r="D3" s="559"/>
      <c r="E3" s="559"/>
      <c r="F3" s="559"/>
      <c r="G3" s="559"/>
      <c r="H3" s="559"/>
      <c r="I3" s="559"/>
      <c r="J3" s="559"/>
      <c r="K3" s="559"/>
      <c r="L3" s="559"/>
      <c r="M3" s="559"/>
      <c r="N3" s="559"/>
      <c r="O3" s="559"/>
      <c r="P3" s="257"/>
      <c r="Q3" s="257"/>
      <c r="R3" s="2"/>
      <c r="S3" s="3"/>
      <c r="T3" s="3"/>
      <c r="U3" s="3"/>
      <c r="V3" s="3"/>
      <c r="W3" s="3"/>
    </row>
    <row r="4" spans="1:27" ht="21.75" customHeight="1" thickBot="1">
      <c r="A4" s="568" t="s">
        <v>2</v>
      </c>
      <c r="B4" s="569"/>
      <c r="C4" s="569"/>
      <c r="D4" s="569"/>
      <c r="E4" s="569"/>
      <c r="F4" s="569"/>
      <c r="G4" s="569"/>
      <c r="H4" s="569"/>
      <c r="I4" s="570"/>
      <c r="J4" s="4"/>
      <c r="K4" s="571" t="s">
        <v>3</v>
      </c>
      <c r="L4" s="572"/>
      <c r="M4" s="572"/>
      <c r="N4" s="573"/>
      <c r="O4" s="5"/>
      <c r="P4" s="6" t="s">
        <v>4</v>
      </c>
      <c r="Q4" s="563" t="s">
        <v>4</v>
      </c>
      <c r="R4" s="574"/>
      <c r="S4" s="564"/>
      <c r="T4" s="7"/>
      <c r="U4" s="563" t="s">
        <v>5</v>
      </c>
      <c r="V4" s="564"/>
      <c r="W4" s="8"/>
      <c r="X4" s="565" t="s">
        <v>6</v>
      </c>
      <c r="Y4" s="566"/>
      <c r="Z4" s="567"/>
    </row>
    <row r="5" spans="1:27" ht="72" customHeight="1">
      <c r="A5" s="1069" t="s">
        <v>591</v>
      </c>
      <c r="B5" s="9" t="s">
        <v>7</v>
      </c>
      <c r="C5" s="9" t="s">
        <v>8</v>
      </c>
      <c r="D5" s="9" t="s">
        <v>9</v>
      </c>
      <c r="E5" s="1069" t="s">
        <v>590</v>
      </c>
      <c r="F5" s="9" t="s">
        <v>10</v>
      </c>
      <c r="G5" s="9" t="s">
        <v>11</v>
      </c>
      <c r="H5" s="10" t="s">
        <v>12</v>
      </c>
      <c r="I5" s="11" t="s">
        <v>13</v>
      </c>
      <c r="J5" s="12"/>
      <c r="K5" s="13" t="s">
        <v>14</v>
      </c>
      <c r="L5" s="256" t="s">
        <v>15</v>
      </c>
      <c r="M5" s="9" t="s">
        <v>10</v>
      </c>
      <c r="N5" s="9" t="s">
        <v>11</v>
      </c>
      <c r="O5" s="14"/>
      <c r="P5" s="15" t="s">
        <v>16</v>
      </c>
      <c r="Q5" s="323" t="s">
        <v>14</v>
      </c>
      <c r="R5" s="510" t="s">
        <v>15</v>
      </c>
      <c r="S5" s="321" t="s">
        <v>18</v>
      </c>
      <c r="T5" s="215"/>
      <c r="U5" s="254" t="s">
        <v>19</v>
      </c>
      <c r="V5" s="255" t="s">
        <v>18</v>
      </c>
      <c r="W5" s="221"/>
      <c r="X5" s="16" t="s">
        <v>20</v>
      </c>
      <c r="Y5" s="16" t="s">
        <v>21</v>
      </c>
      <c r="Z5" s="16" t="s">
        <v>22</v>
      </c>
    </row>
    <row r="6" spans="1:27" s="25" customFormat="1" ht="24.75" customHeight="1">
      <c r="A6" s="1090">
        <v>3475</v>
      </c>
      <c r="B6" s="776" t="s">
        <v>23</v>
      </c>
      <c r="C6" s="778" t="s">
        <v>24</v>
      </c>
      <c r="D6" s="778" t="s">
        <v>25</v>
      </c>
      <c r="E6" s="1077" t="s">
        <v>593</v>
      </c>
      <c r="F6" s="17" t="s">
        <v>592</v>
      </c>
      <c r="G6" s="18">
        <v>38331</v>
      </c>
      <c r="H6" s="780">
        <v>53159</v>
      </c>
      <c r="I6" s="782">
        <v>9</v>
      </c>
      <c r="J6" s="19"/>
      <c r="K6" s="784">
        <v>53159</v>
      </c>
      <c r="L6" s="786">
        <v>1</v>
      </c>
      <c r="M6" s="20" t="s">
        <v>26</v>
      </c>
      <c r="N6" s="21">
        <v>38331</v>
      </c>
      <c r="O6" s="22"/>
      <c r="P6" s="788">
        <v>1.8888888888888888</v>
      </c>
      <c r="Q6" s="807">
        <f>K6</f>
        <v>53159</v>
      </c>
      <c r="R6" s="809">
        <v>1</v>
      </c>
      <c r="S6" s="811"/>
      <c r="T6" s="23"/>
      <c r="U6" s="813">
        <v>53159</v>
      </c>
      <c r="V6" s="815"/>
      <c r="W6" s="24"/>
      <c r="X6" s="790">
        <v>1.7</v>
      </c>
      <c r="Y6" s="792">
        <v>971</v>
      </c>
      <c r="Z6" s="794">
        <v>1.7</v>
      </c>
      <c r="AA6" s="796">
        <v>131080</v>
      </c>
    </row>
    <row r="7" spans="1:27" s="25" customFormat="1" ht="15" customHeight="1">
      <c r="A7" s="1091"/>
      <c r="B7" s="777"/>
      <c r="C7" s="779"/>
      <c r="D7" s="779"/>
      <c r="E7" s="1078"/>
      <c r="F7" s="26" t="s">
        <v>27</v>
      </c>
      <c r="G7" s="27">
        <v>14828</v>
      </c>
      <c r="H7" s="781"/>
      <c r="I7" s="783"/>
      <c r="J7" s="28"/>
      <c r="K7" s="785"/>
      <c r="L7" s="787"/>
      <c r="M7" s="29" t="s">
        <v>27</v>
      </c>
      <c r="N7" s="30">
        <v>14828</v>
      </c>
      <c r="O7" s="30"/>
      <c r="P7" s="789"/>
      <c r="Q7" s="808"/>
      <c r="R7" s="810"/>
      <c r="S7" s="812"/>
      <c r="T7" s="31"/>
      <c r="U7" s="814"/>
      <c r="V7" s="816"/>
      <c r="W7" s="31"/>
      <c r="X7" s="791"/>
      <c r="Y7" s="793"/>
      <c r="Z7" s="795"/>
      <c r="AA7" s="797"/>
    </row>
    <row r="8" spans="1:27" ht="33.75">
      <c r="A8" s="1092">
        <v>3556</v>
      </c>
      <c r="B8" s="798" t="s">
        <v>28</v>
      </c>
      <c r="C8" s="798" t="s">
        <v>29</v>
      </c>
      <c r="D8" s="798" t="s">
        <v>30</v>
      </c>
      <c r="E8" s="1079" t="s">
        <v>594</v>
      </c>
      <c r="F8" s="32" t="s">
        <v>31</v>
      </c>
      <c r="G8" s="33">
        <v>47450</v>
      </c>
      <c r="H8" s="801">
        <v>64361</v>
      </c>
      <c r="I8" s="804">
        <v>2</v>
      </c>
      <c r="J8" s="34"/>
      <c r="K8" s="801">
        <v>34000</v>
      </c>
      <c r="L8" s="839">
        <v>1</v>
      </c>
      <c r="M8" s="35" t="s">
        <v>31</v>
      </c>
      <c r="N8" s="36"/>
      <c r="O8" s="37"/>
      <c r="P8" s="842">
        <v>2</v>
      </c>
      <c r="Q8" s="801">
        <f>K8</f>
        <v>34000</v>
      </c>
      <c r="R8" s="839">
        <v>2</v>
      </c>
      <c r="S8" s="820" t="s">
        <v>32</v>
      </c>
      <c r="T8" s="38"/>
      <c r="U8" s="823">
        <v>34000</v>
      </c>
      <c r="V8" s="826"/>
      <c r="W8" s="39"/>
      <c r="X8" s="829">
        <v>1.3</v>
      </c>
      <c r="Y8" s="832">
        <v>993</v>
      </c>
      <c r="Z8" s="829" t="s">
        <v>33</v>
      </c>
      <c r="AA8" s="817">
        <v>141060</v>
      </c>
    </row>
    <row r="9" spans="1:27">
      <c r="A9" s="1093"/>
      <c r="B9" s="799"/>
      <c r="C9" s="799"/>
      <c r="D9" s="799"/>
      <c r="E9" s="1080"/>
      <c r="F9" s="40" t="s">
        <v>34</v>
      </c>
      <c r="G9" s="41">
        <v>8178</v>
      </c>
      <c r="H9" s="802"/>
      <c r="I9" s="805"/>
      <c r="J9" s="42"/>
      <c r="K9" s="837"/>
      <c r="L9" s="840"/>
      <c r="M9" s="43" t="s">
        <v>34</v>
      </c>
      <c r="N9" s="44"/>
      <c r="O9" s="45"/>
      <c r="P9" s="843"/>
      <c r="Q9" s="837"/>
      <c r="R9" s="840"/>
      <c r="S9" s="821"/>
      <c r="T9" s="46"/>
      <c r="U9" s="824"/>
      <c r="V9" s="827"/>
      <c r="W9" s="47"/>
      <c r="X9" s="830"/>
      <c r="Y9" s="833"/>
      <c r="Z9" s="835"/>
      <c r="AA9" s="818"/>
    </row>
    <row r="10" spans="1:27">
      <c r="A10" s="1093"/>
      <c r="B10" s="799"/>
      <c r="C10" s="799"/>
      <c r="D10" s="799"/>
      <c r="E10" s="1080"/>
      <c r="F10" s="40" t="s">
        <v>35</v>
      </c>
      <c r="G10" s="41">
        <v>8233</v>
      </c>
      <c r="H10" s="802"/>
      <c r="I10" s="805"/>
      <c r="J10" s="42"/>
      <c r="K10" s="837"/>
      <c r="L10" s="840"/>
      <c r="M10" s="43" t="s">
        <v>35</v>
      </c>
      <c r="N10" s="44"/>
      <c r="O10" s="45"/>
      <c r="P10" s="843"/>
      <c r="Q10" s="837"/>
      <c r="R10" s="840"/>
      <c r="S10" s="821"/>
      <c r="T10" s="46"/>
      <c r="U10" s="824"/>
      <c r="V10" s="827"/>
      <c r="W10" s="47"/>
      <c r="X10" s="830"/>
      <c r="Y10" s="833"/>
      <c r="Z10" s="835"/>
      <c r="AA10" s="818"/>
    </row>
    <row r="11" spans="1:27" ht="22.5">
      <c r="A11" s="1094"/>
      <c r="B11" s="800"/>
      <c r="C11" s="800"/>
      <c r="D11" s="800"/>
      <c r="E11" s="1081"/>
      <c r="F11" s="40" t="s">
        <v>36</v>
      </c>
      <c r="G11" s="41">
        <v>500</v>
      </c>
      <c r="H11" s="803"/>
      <c r="I11" s="806"/>
      <c r="J11" s="48"/>
      <c r="K11" s="838"/>
      <c r="L11" s="841"/>
      <c r="M11" s="43" t="s">
        <v>37</v>
      </c>
      <c r="N11" s="44">
        <v>34000</v>
      </c>
      <c r="O11" s="49"/>
      <c r="P11" s="844"/>
      <c r="Q11" s="838"/>
      <c r="R11" s="841"/>
      <c r="S11" s="822"/>
      <c r="T11" s="50"/>
      <c r="U11" s="825"/>
      <c r="V11" s="828"/>
      <c r="W11" s="47"/>
      <c r="X11" s="831"/>
      <c r="Y11" s="834"/>
      <c r="Z11" s="836"/>
      <c r="AA11" s="819"/>
    </row>
    <row r="12" spans="1:27" ht="42" customHeight="1">
      <c r="A12" s="1095">
        <v>3499</v>
      </c>
      <c r="B12" s="51" t="s">
        <v>38</v>
      </c>
      <c r="C12" s="51" t="s">
        <v>39</v>
      </c>
      <c r="D12" s="51" t="s">
        <v>40</v>
      </c>
      <c r="E12" s="1082" t="s">
        <v>587</v>
      </c>
      <c r="F12" s="52" t="s">
        <v>41</v>
      </c>
      <c r="G12" s="53">
        <v>81000</v>
      </c>
      <c r="H12" s="54">
        <v>81000</v>
      </c>
      <c r="I12" s="55">
        <v>3</v>
      </c>
      <c r="J12" s="56"/>
      <c r="K12" s="54">
        <v>20000</v>
      </c>
      <c r="L12" s="57">
        <v>2</v>
      </c>
      <c r="M12" s="58" t="s">
        <v>41</v>
      </c>
      <c r="N12" s="54">
        <v>20000</v>
      </c>
      <c r="O12" s="54"/>
      <c r="P12" s="59">
        <v>3.6666666666666665</v>
      </c>
      <c r="Q12" s="54">
        <f>K12</f>
        <v>20000</v>
      </c>
      <c r="R12" s="511">
        <v>3</v>
      </c>
      <c r="S12" s="512" t="s">
        <v>42</v>
      </c>
      <c r="T12" s="60"/>
      <c r="U12" s="61">
        <v>20000</v>
      </c>
      <c r="V12" s="62"/>
      <c r="W12" s="60"/>
      <c r="X12" s="63">
        <v>3.1</v>
      </c>
      <c r="Y12" s="64">
        <v>937</v>
      </c>
      <c r="Z12" s="65" t="s">
        <v>43</v>
      </c>
      <c r="AA12" s="66">
        <v>112470</v>
      </c>
    </row>
    <row r="13" spans="1:27" s="25" customFormat="1" ht="49.5" customHeight="1">
      <c r="A13" s="1096">
        <v>3585</v>
      </c>
      <c r="B13" s="67" t="s">
        <v>44</v>
      </c>
      <c r="C13" s="67" t="s">
        <v>45</v>
      </c>
      <c r="D13" s="67" t="s">
        <v>46</v>
      </c>
      <c r="E13" s="1083" t="s">
        <v>595</v>
      </c>
      <c r="F13" s="68" t="s">
        <v>41</v>
      </c>
      <c r="G13" s="69">
        <v>9000</v>
      </c>
      <c r="H13" s="70">
        <v>9000</v>
      </c>
      <c r="I13" s="71">
        <v>5</v>
      </c>
      <c r="J13" s="72"/>
      <c r="K13" s="73">
        <v>9000</v>
      </c>
      <c r="L13" s="74">
        <v>2</v>
      </c>
      <c r="M13" s="75" t="s">
        <v>41</v>
      </c>
      <c r="N13" s="73">
        <v>9000</v>
      </c>
      <c r="O13" s="73"/>
      <c r="P13" s="76">
        <v>5.2222222222222223</v>
      </c>
      <c r="Q13" s="73">
        <f>K13</f>
        <v>9000</v>
      </c>
      <c r="R13" s="74">
        <v>4</v>
      </c>
      <c r="S13" s="77"/>
      <c r="T13" s="216"/>
      <c r="U13" s="232">
        <v>9000</v>
      </c>
      <c r="V13" s="233"/>
      <c r="W13" s="77"/>
      <c r="X13" s="78" t="s">
        <v>47</v>
      </c>
      <c r="Y13" s="79">
        <v>956</v>
      </c>
      <c r="Z13" s="78" t="s">
        <v>48</v>
      </c>
      <c r="AA13" s="80">
        <v>113110</v>
      </c>
    </row>
    <row r="14" spans="1:27" s="25" customFormat="1" ht="23.25" customHeight="1">
      <c r="A14" s="1090">
        <v>3354</v>
      </c>
      <c r="B14" s="845" t="s">
        <v>49</v>
      </c>
      <c r="C14" s="845" t="s">
        <v>50</v>
      </c>
      <c r="D14" s="845" t="s">
        <v>51</v>
      </c>
      <c r="E14" s="1084" t="s">
        <v>596</v>
      </c>
      <c r="F14" s="68" t="s">
        <v>52</v>
      </c>
      <c r="G14" s="69">
        <v>12577</v>
      </c>
      <c r="H14" s="847">
        <v>12577</v>
      </c>
      <c r="I14" s="849">
        <v>1</v>
      </c>
      <c r="J14" s="81"/>
      <c r="K14" s="851">
        <v>8000</v>
      </c>
      <c r="L14" s="853">
        <v>3</v>
      </c>
      <c r="M14" s="855" t="s">
        <v>41</v>
      </c>
      <c r="N14" s="862">
        <v>8000</v>
      </c>
      <c r="O14" s="82"/>
      <c r="P14" s="864">
        <v>6.666666666666667</v>
      </c>
      <c r="Q14" s="851">
        <f>K14</f>
        <v>8000</v>
      </c>
      <c r="R14" s="866">
        <v>5</v>
      </c>
      <c r="S14" s="868"/>
      <c r="T14" s="83"/>
      <c r="U14" s="813">
        <v>8000</v>
      </c>
      <c r="V14" s="815"/>
      <c r="W14" s="84"/>
      <c r="X14" s="774" t="s">
        <v>53</v>
      </c>
      <c r="Y14" s="858">
        <v>934</v>
      </c>
      <c r="Z14" s="774" t="s">
        <v>54</v>
      </c>
      <c r="AA14" s="860">
        <v>111470</v>
      </c>
    </row>
    <row r="15" spans="1:27" s="25" customFormat="1" ht="37.5" customHeight="1">
      <c r="A15" s="1091"/>
      <c r="B15" s="846"/>
      <c r="C15" s="846"/>
      <c r="D15" s="846"/>
      <c r="E15" s="1085"/>
      <c r="F15" s="68" t="s">
        <v>41</v>
      </c>
      <c r="G15" s="69">
        <v>12577</v>
      </c>
      <c r="H15" s="848"/>
      <c r="I15" s="850"/>
      <c r="J15" s="85"/>
      <c r="K15" s="852"/>
      <c r="L15" s="854"/>
      <c r="M15" s="856"/>
      <c r="N15" s="863"/>
      <c r="O15" s="86"/>
      <c r="P15" s="865"/>
      <c r="Q15" s="785"/>
      <c r="R15" s="867"/>
      <c r="S15" s="869"/>
      <c r="T15" s="87"/>
      <c r="U15" s="814"/>
      <c r="V15" s="816"/>
      <c r="W15" s="88"/>
      <c r="X15" s="857"/>
      <c r="Y15" s="859"/>
      <c r="Z15" s="775"/>
      <c r="AA15" s="861"/>
    </row>
    <row r="16" spans="1:27" ht="19.5" customHeight="1">
      <c r="A16" s="1097">
        <v>3366</v>
      </c>
      <c r="B16" s="880" t="s">
        <v>55</v>
      </c>
      <c r="C16" s="880" t="s">
        <v>56</v>
      </c>
      <c r="D16" s="880" t="s">
        <v>57</v>
      </c>
      <c r="E16" s="1086" t="s">
        <v>569</v>
      </c>
      <c r="F16" s="40" t="s">
        <v>58</v>
      </c>
      <c r="G16" s="41" t="s">
        <v>59</v>
      </c>
      <c r="H16" s="877">
        <v>19000</v>
      </c>
      <c r="I16" s="881">
        <v>5</v>
      </c>
      <c r="J16" s="89"/>
      <c r="K16" s="877">
        <v>10000</v>
      </c>
      <c r="L16" s="878">
        <v>2</v>
      </c>
      <c r="M16" s="43"/>
      <c r="N16" s="44"/>
      <c r="O16" s="45"/>
      <c r="P16" s="879">
        <v>6.8888888888888893</v>
      </c>
      <c r="Q16" s="877">
        <f>K16</f>
        <v>10000</v>
      </c>
      <c r="R16" s="878">
        <v>6</v>
      </c>
      <c r="S16" s="870" t="s">
        <v>60</v>
      </c>
      <c r="T16" s="109"/>
      <c r="U16" s="234">
        <v>10000</v>
      </c>
      <c r="V16" s="235"/>
      <c r="W16" s="222"/>
      <c r="X16" s="871" t="s">
        <v>61</v>
      </c>
      <c r="Y16" s="873">
        <v>945</v>
      </c>
      <c r="Z16" s="875" t="s">
        <v>61</v>
      </c>
      <c r="AA16" s="876">
        <v>141930</v>
      </c>
    </row>
    <row r="17" spans="1:27" ht="22.5">
      <c r="A17" s="1094"/>
      <c r="B17" s="800"/>
      <c r="C17" s="800"/>
      <c r="D17" s="800"/>
      <c r="E17" s="1081"/>
      <c r="F17" s="40" t="s">
        <v>41</v>
      </c>
      <c r="G17" s="41">
        <v>19000</v>
      </c>
      <c r="H17" s="803"/>
      <c r="I17" s="806"/>
      <c r="J17" s="48"/>
      <c r="K17" s="838"/>
      <c r="L17" s="841"/>
      <c r="M17" s="43" t="s">
        <v>41</v>
      </c>
      <c r="N17" s="44">
        <v>10000</v>
      </c>
      <c r="O17" s="49"/>
      <c r="P17" s="844"/>
      <c r="Q17" s="838"/>
      <c r="R17" s="841"/>
      <c r="S17" s="822"/>
      <c r="T17" s="50"/>
      <c r="U17" s="236"/>
      <c r="V17" s="237"/>
      <c r="W17" s="223"/>
      <c r="X17" s="872"/>
      <c r="Y17" s="874"/>
      <c r="Z17" s="836"/>
      <c r="AA17" s="819"/>
    </row>
    <row r="18" spans="1:27" s="25" customFormat="1" ht="19.5" customHeight="1">
      <c r="A18" s="1090">
        <v>3525</v>
      </c>
      <c r="B18" s="845" t="s">
        <v>62</v>
      </c>
      <c r="C18" s="845" t="s">
        <v>63</v>
      </c>
      <c r="D18" s="845" t="s">
        <v>64</v>
      </c>
      <c r="E18" s="1084" t="s">
        <v>560</v>
      </c>
      <c r="F18" s="68" t="s">
        <v>65</v>
      </c>
      <c r="G18" s="69">
        <v>0</v>
      </c>
      <c r="H18" s="847">
        <v>7560</v>
      </c>
      <c r="I18" s="849">
        <v>10</v>
      </c>
      <c r="J18" s="90"/>
      <c r="K18" s="784">
        <v>7560</v>
      </c>
      <c r="L18" s="884">
        <v>4</v>
      </c>
      <c r="M18" s="91"/>
      <c r="N18" s="73"/>
      <c r="O18" s="92"/>
      <c r="P18" s="886">
        <v>8.5555555555555554</v>
      </c>
      <c r="Q18" s="888">
        <f>K18</f>
        <v>7560</v>
      </c>
      <c r="R18" s="786">
        <v>7</v>
      </c>
      <c r="S18" s="882"/>
      <c r="T18" s="144"/>
      <c r="U18" s="232">
        <v>7560</v>
      </c>
      <c r="V18" s="238"/>
      <c r="W18" s="145"/>
      <c r="X18" s="790" t="s">
        <v>66</v>
      </c>
      <c r="Y18" s="792">
        <v>957</v>
      </c>
      <c r="Z18" s="774" t="s">
        <v>67</v>
      </c>
      <c r="AA18" s="860">
        <v>131250</v>
      </c>
    </row>
    <row r="19" spans="1:27" s="25" customFormat="1" ht="15" customHeight="1">
      <c r="A19" s="1091"/>
      <c r="B19" s="846"/>
      <c r="C19" s="846"/>
      <c r="D19" s="846"/>
      <c r="E19" s="1085"/>
      <c r="F19" s="68" t="s">
        <v>41</v>
      </c>
      <c r="G19" s="69">
        <v>7560</v>
      </c>
      <c r="H19" s="848"/>
      <c r="I19" s="850"/>
      <c r="J19" s="90"/>
      <c r="K19" s="785"/>
      <c r="L19" s="885"/>
      <c r="M19" s="93" t="s">
        <v>41</v>
      </c>
      <c r="N19" s="73">
        <v>7560</v>
      </c>
      <c r="O19" s="73"/>
      <c r="P19" s="887"/>
      <c r="Q19" s="889"/>
      <c r="R19" s="890"/>
      <c r="S19" s="883"/>
      <c r="T19" s="148"/>
      <c r="U19" s="239"/>
      <c r="V19" s="240"/>
      <c r="W19" s="77"/>
      <c r="X19" s="857"/>
      <c r="Y19" s="859"/>
      <c r="Z19" s="775"/>
      <c r="AA19" s="861"/>
    </row>
    <row r="20" spans="1:27" ht="35.25" customHeight="1">
      <c r="A20" s="1098">
        <v>3454</v>
      </c>
      <c r="B20" s="94" t="s">
        <v>68</v>
      </c>
      <c r="C20" s="94" t="s">
        <v>69</v>
      </c>
      <c r="D20" s="94" t="s">
        <v>70</v>
      </c>
      <c r="E20" s="1087" t="s">
        <v>571</v>
      </c>
      <c r="F20" s="40" t="s">
        <v>41</v>
      </c>
      <c r="G20" s="41">
        <v>70000</v>
      </c>
      <c r="H20" s="95">
        <v>70000</v>
      </c>
      <c r="I20" s="96">
        <v>1</v>
      </c>
      <c r="J20" s="96"/>
      <c r="K20" s="95">
        <v>10000</v>
      </c>
      <c r="L20" s="97">
        <v>3</v>
      </c>
      <c r="M20" s="43" t="s">
        <v>41</v>
      </c>
      <c r="N20" s="44">
        <v>10000</v>
      </c>
      <c r="O20" s="49"/>
      <c r="P20" s="98">
        <v>8.7777777777777786</v>
      </c>
      <c r="Q20" s="95">
        <f>K20</f>
        <v>10000</v>
      </c>
      <c r="R20" s="97">
        <v>8</v>
      </c>
      <c r="S20" s="513" t="s">
        <v>71</v>
      </c>
      <c r="T20" s="217"/>
      <c r="U20" s="241">
        <v>10000</v>
      </c>
      <c r="V20" s="242"/>
      <c r="W20" s="99"/>
      <c r="X20" s="100" t="s">
        <v>61</v>
      </c>
      <c r="Y20" s="101">
        <v>952</v>
      </c>
      <c r="Z20" s="327" t="s">
        <v>72</v>
      </c>
      <c r="AA20" s="102">
        <v>141310</v>
      </c>
    </row>
    <row r="21" spans="1:27">
      <c r="A21" s="1099">
        <v>3478</v>
      </c>
      <c r="B21" s="908" t="s">
        <v>73</v>
      </c>
      <c r="C21" s="908" t="s">
        <v>74</v>
      </c>
      <c r="D21" s="908" t="s">
        <v>75</v>
      </c>
      <c r="E21" s="1088">
        <v>151390</v>
      </c>
      <c r="F21" s="103" t="s">
        <v>76</v>
      </c>
      <c r="G21" s="104">
        <v>40000</v>
      </c>
      <c r="H21" s="910">
        <v>50000</v>
      </c>
      <c r="I21" s="912">
        <v>3</v>
      </c>
      <c r="J21" s="105"/>
      <c r="K21" s="902">
        <v>36133</v>
      </c>
      <c r="L21" s="904">
        <v>1</v>
      </c>
      <c r="M21" s="106" t="s">
        <v>76</v>
      </c>
      <c r="N21" s="107">
        <v>36133</v>
      </c>
      <c r="O21" s="108"/>
      <c r="P21" s="906">
        <v>9.5555555555555554</v>
      </c>
      <c r="Q21" s="902">
        <f>K21</f>
        <v>36133</v>
      </c>
      <c r="R21" s="900">
        <v>9</v>
      </c>
      <c r="S21" s="891" t="s">
        <v>77</v>
      </c>
      <c r="T21" s="109"/>
      <c r="U21" s="243">
        <v>36133</v>
      </c>
      <c r="V21" s="244"/>
      <c r="W21" s="224"/>
      <c r="X21" s="893" t="s">
        <v>78</v>
      </c>
      <c r="Y21" s="895">
        <v>972</v>
      </c>
      <c r="Z21" s="893" t="s">
        <v>79</v>
      </c>
      <c r="AA21" s="898">
        <v>151390</v>
      </c>
    </row>
    <row r="22" spans="1:27" ht="33.75" customHeight="1">
      <c r="A22" s="1100"/>
      <c r="B22" s="909"/>
      <c r="C22" s="909"/>
      <c r="D22" s="909"/>
      <c r="E22" s="1089"/>
      <c r="F22" s="110" t="s">
        <v>80</v>
      </c>
      <c r="G22" s="111">
        <v>10000</v>
      </c>
      <c r="H22" s="911"/>
      <c r="I22" s="913"/>
      <c r="J22" s="112"/>
      <c r="K22" s="903"/>
      <c r="L22" s="905"/>
      <c r="M22" s="113" t="s">
        <v>80</v>
      </c>
      <c r="N22" s="114"/>
      <c r="O22" s="115"/>
      <c r="P22" s="907"/>
      <c r="Q22" s="903"/>
      <c r="R22" s="901"/>
      <c r="S22" s="892"/>
      <c r="T22" s="116"/>
      <c r="U22" s="245"/>
      <c r="V22" s="246"/>
      <c r="W22" s="225"/>
      <c r="X22" s="894"/>
      <c r="Y22" s="896"/>
      <c r="Z22" s="897"/>
      <c r="AA22" s="899"/>
    </row>
    <row r="23" spans="1:27" s="25" customFormat="1" ht="63" customHeight="1">
      <c r="A23" s="1096">
        <v>3564</v>
      </c>
      <c r="B23" s="67" t="s">
        <v>81</v>
      </c>
      <c r="C23" s="67" t="s">
        <v>82</v>
      </c>
      <c r="D23" s="67" t="s">
        <v>83</v>
      </c>
      <c r="E23" s="1083" t="s">
        <v>597</v>
      </c>
      <c r="F23" s="68" t="s">
        <v>41</v>
      </c>
      <c r="G23" s="69">
        <v>6969</v>
      </c>
      <c r="H23" s="70">
        <v>6969</v>
      </c>
      <c r="I23" s="71">
        <v>11</v>
      </c>
      <c r="J23" s="72"/>
      <c r="K23" s="117">
        <v>6000</v>
      </c>
      <c r="L23" s="74">
        <v>5</v>
      </c>
      <c r="M23" s="118" t="s">
        <v>41</v>
      </c>
      <c r="N23" s="73">
        <v>6000</v>
      </c>
      <c r="O23" s="73"/>
      <c r="P23" s="76">
        <v>9.7777777777777786</v>
      </c>
      <c r="Q23" s="73">
        <f>K23</f>
        <v>6000</v>
      </c>
      <c r="R23" s="74">
        <v>10</v>
      </c>
      <c r="S23" s="77"/>
      <c r="T23" s="216"/>
      <c r="U23" s="239">
        <v>6000</v>
      </c>
      <c r="V23" s="247"/>
      <c r="W23" s="77"/>
      <c r="X23" s="78" t="s">
        <v>84</v>
      </c>
      <c r="Y23" s="79">
        <v>973</v>
      </c>
      <c r="Z23" s="78" t="s">
        <v>85</v>
      </c>
      <c r="AA23" s="80">
        <v>111545</v>
      </c>
    </row>
    <row r="24" spans="1:27" ht="22.5" customHeight="1">
      <c r="A24" s="1097">
        <v>3565</v>
      </c>
      <c r="B24" s="880" t="s">
        <v>86</v>
      </c>
      <c r="C24" s="880" t="s">
        <v>87</v>
      </c>
      <c r="D24" s="880" t="s">
        <v>88</v>
      </c>
      <c r="E24" s="1086" t="s">
        <v>577</v>
      </c>
      <c r="F24" s="40" t="s">
        <v>89</v>
      </c>
      <c r="G24" s="41" t="s">
        <v>59</v>
      </c>
      <c r="H24" s="877">
        <v>38784</v>
      </c>
      <c r="I24" s="881">
        <v>2</v>
      </c>
      <c r="J24" s="105"/>
      <c r="K24" s="877">
        <v>10000</v>
      </c>
      <c r="L24" s="878">
        <v>4</v>
      </c>
      <c r="M24" s="43" t="s">
        <v>89</v>
      </c>
      <c r="N24" s="44" t="s">
        <v>59</v>
      </c>
      <c r="O24" s="45"/>
      <c r="P24" s="879">
        <v>11.111111111111111</v>
      </c>
      <c r="Q24" s="877">
        <v>6148</v>
      </c>
      <c r="R24" s="878">
        <v>11</v>
      </c>
      <c r="S24" s="870" t="s">
        <v>90</v>
      </c>
      <c r="T24" s="109"/>
      <c r="U24" s="234">
        <v>6148</v>
      </c>
      <c r="V24" s="235"/>
      <c r="W24" s="222"/>
      <c r="X24" s="871">
        <v>1.3</v>
      </c>
      <c r="Y24" s="873">
        <v>996</v>
      </c>
      <c r="Z24" s="875">
        <v>1.3</v>
      </c>
      <c r="AA24" s="876">
        <v>141400</v>
      </c>
    </row>
    <row r="25" spans="1:27" ht="22.5">
      <c r="A25" s="1093"/>
      <c r="B25" s="799"/>
      <c r="C25" s="799"/>
      <c r="D25" s="799"/>
      <c r="E25" s="1080"/>
      <c r="F25" s="40" t="s">
        <v>41</v>
      </c>
      <c r="G25" s="41">
        <v>33584</v>
      </c>
      <c r="H25" s="837"/>
      <c r="I25" s="805"/>
      <c r="J25" s="119"/>
      <c r="K25" s="837"/>
      <c r="L25" s="840"/>
      <c r="M25" s="43" t="s">
        <v>41</v>
      </c>
      <c r="N25" s="44">
        <v>10000</v>
      </c>
      <c r="O25" s="45"/>
      <c r="P25" s="843"/>
      <c r="Q25" s="837"/>
      <c r="R25" s="840"/>
      <c r="S25" s="821"/>
      <c r="T25" s="46"/>
      <c r="U25" s="248"/>
      <c r="V25" s="249"/>
      <c r="W25" s="47"/>
      <c r="X25" s="830"/>
      <c r="Y25" s="833"/>
      <c r="Z25" s="835"/>
      <c r="AA25" s="818"/>
    </row>
    <row r="26" spans="1:27" ht="22.5">
      <c r="A26" s="1093"/>
      <c r="B26" s="799"/>
      <c r="C26" s="799"/>
      <c r="D26" s="799"/>
      <c r="E26" s="1080"/>
      <c r="F26" s="40" t="s">
        <v>91</v>
      </c>
      <c r="G26" s="41">
        <v>700</v>
      </c>
      <c r="H26" s="837"/>
      <c r="I26" s="805"/>
      <c r="J26" s="119"/>
      <c r="K26" s="837"/>
      <c r="L26" s="840"/>
      <c r="M26" s="43" t="s">
        <v>91</v>
      </c>
      <c r="N26" s="44"/>
      <c r="O26" s="45"/>
      <c r="P26" s="843"/>
      <c r="Q26" s="837"/>
      <c r="R26" s="840"/>
      <c r="S26" s="821"/>
      <c r="T26" s="46"/>
      <c r="U26" s="248"/>
      <c r="V26" s="249"/>
      <c r="W26" s="47"/>
      <c r="X26" s="830"/>
      <c r="Y26" s="833"/>
      <c r="Z26" s="835"/>
      <c r="AA26" s="818"/>
    </row>
    <row r="27" spans="1:27" ht="33.75">
      <c r="A27" s="1093"/>
      <c r="B27" s="799"/>
      <c r="C27" s="799"/>
      <c r="D27" s="799"/>
      <c r="E27" s="1080"/>
      <c r="F27" s="40" t="s">
        <v>92</v>
      </c>
      <c r="G27" s="41">
        <v>2500</v>
      </c>
      <c r="H27" s="837"/>
      <c r="I27" s="805"/>
      <c r="J27" s="119"/>
      <c r="K27" s="837"/>
      <c r="L27" s="840"/>
      <c r="M27" s="43" t="s">
        <v>92</v>
      </c>
      <c r="N27" s="44"/>
      <c r="O27" s="45"/>
      <c r="P27" s="843"/>
      <c r="Q27" s="837"/>
      <c r="R27" s="840"/>
      <c r="S27" s="821"/>
      <c r="T27" s="46"/>
      <c r="U27" s="248"/>
      <c r="V27" s="249"/>
      <c r="W27" s="47"/>
      <c r="X27" s="830"/>
      <c r="Y27" s="833"/>
      <c r="Z27" s="835"/>
      <c r="AA27" s="818"/>
    </row>
    <row r="28" spans="1:27">
      <c r="A28" s="1093"/>
      <c r="B28" s="799"/>
      <c r="C28" s="799"/>
      <c r="D28" s="799"/>
      <c r="E28" s="1080"/>
      <c r="F28" s="40" t="s">
        <v>36</v>
      </c>
      <c r="G28" s="41">
        <v>2000</v>
      </c>
      <c r="H28" s="837"/>
      <c r="I28" s="805"/>
      <c r="J28" s="119"/>
      <c r="K28" s="837"/>
      <c r="L28" s="840"/>
      <c r="M28" s="43" t="s">
        <v>36</v>
      </c>
      <c r="N28" s="44"/>
      <c r="O28" s="45"/>
      <c r="P28" s="843"/>
      <c r="Q28" s="837"/>
      <c r="R28" s="840"/>
      <c r="S28" s="821"/>
      <c r="T28" s="46"/>
      <c r="U28" s="248"/>
      <c r="V28" s="249"/>
      <c r="W28" s="47"/>
      <c r="X28" s="830"/>
      <c r="Y28" s="833"/>
      <c r="Z28" s="835"/>
      <c r="AA28" s="818"/>
    </row>
    <row r="29" spans="1:27" ht="0.75" customHeight="1">
      <c r="A29" s="1094"/>
      <c r="B29" s="800"/>
      <c r="C29" s="800"/>
      <c r="D29" s="800"/>
      <c r="E29" s="1081"/>
      <c r="F29" s="40" t="s">
        <v>93</v>
      </c>
      <c r="G29" s="41" t="s">
        <v>59</v>
      </c>
      <c r="H29" s="838"/>
      <c r="I29" s="806"/>
      <c r="J29" s="120"/>
      <c r="K29" s="838"/>
      <c r="L29" s="841"/>
      <c r="M29" s="43" t="s">
        <v>93</v>
      </c>
      <c r="N29" s="44" t="s">
        <v>59</v>
      </c>
      <c r="O29" s="49"/>
      <c r="P29" s="844"/>
      <c r="Q29" s="838"/>
      <c r="R29" s="841"/>
      <c r="S29" s="822"/>
      <c r="T29" s="50"/>
      <c r="U29" s="236"/>
      <c r="V29" s="237"/>
      <c r="W29" s="223"/>
      <c r="X29" s="872"/>
      <c r="Y29" s="874"/>
      <c r="Z29" s="836"/>
      <c r="AA29" s="819"/>
    </row>
    <row r="30" spans="1:27" ht="8.25" customHeight="1">
      <c r="A30" s="121"/>
      <c r="B30" s="122"/>
      <c r="C30" s="122"/>
      <c r="D30" s="122"/>
      <c r="E30" s="121"/>
      <c r="F30" s="123"/>
      <c r="G30" s="124"/>
      <c r="H30" s="125"/>
      <c r="I30" s="126"/>
      <c r="J30" s="125"/>
      <c r="K30" s="125"/>
      <c r="L30" s="127"/>
      <c r="M30" s="128"/>
      <c r="N30" s="129"/>
      <c r="O30" s="130"/>
      <c r="P30" s="131"/>
      <c r="Q30" s="125"/>
      <c r="R30" s="127"/>
      <c r="S30" s="132"/>
      <c r="T30" s="218"/>
      <c r="U30" s="259"/>
      <c r="V30" s="260"/>
      <c r="W30" s="226"/>
      <c r="X30" s="133"/>
      <c r="Y30" s="134"/>
      <c r="Z30" s="133"/>
      <c r="AA30" s="135"/>
    </row>
    <row r="31" spans="1:27" ht="25.5" customHeight="1">
      <c r="A31" s="1092">
        <v>3526</v>
      </c>
      <c r="B31" s="798" t="s">
        <v>94</v>
      </c>
      <c r="C31" s="798" t="s">
        <v>95</v>
      </c>
      <c r="D31" s="798" t="s">
        <v>96</v>
      </c>
      <c r="E31" s="1092">
        <v>3526</v>
      </c>
      <c r="F31" s="32" t="s">
        <v>97</v>
      </c>
      <c r="G31" s="33">
        <v>30530</v>
      </c>
      <c r="H31" s="801">
        <v>70005</v>
      </c>
      <c r="I31" s="804">
        <v>1</v>
      </c>
      <c r="J31" s="34"/>
      <c r="K31" s="801">
        <v>5000</v>
      </c>
      <c r="L31" s="839">
        <v>5</v>
      </c>
      <c r="M31" s="35" t="s">
        <v>97</v>
      </c>
      <c r="N31" s="36"/>
      <c r="O31" s="37"/>
      <c r="P31" s="842">
        <v>13.222222222222221</v>
      </c>
      <c r="Q31" s="801"/>
      <c r="R31" s="839">
        <v>12</v>
      </c>
      <c r="S31" s="820" t="s">
        <v>98</v>
      </c>
      <c r="T31" s="38"/>
      <c r="U31" s="250"/>
      <c r="V31" s="251"/>
      <c r="W31" s="39"/>
      <c r="X31" s="829"/>
      <c r="Y31" s="832">
        <v>953</v>
      </c>
      <c r="Z31" s="915"/>
      <c r="AA31" s="918">
        <v>141270</v>
      </c>
    </row>
    <row r="32" spans="1:27">
      <c r="A32" s="1093"/>
      <c r="B32" s="799"/>
      <c r="C32" s="799"/>
      <c r="D32" s="799"/>
      <c r="E32" s="1093"/>
      <c r="F32" s="40" t="s">
        <v>34</v>
      </c>
      <c r="G32" s="41">
        <v>8178</v>
      </c>
      <c r="H32" s="802"/>
      <c r="I32" s="805"/>
      <c r="J32" s="42"/>
      <c r="K32" s="837"/>
      <c r="L32" s="840"/>
      <c r="M32" s="43" t="s">
        <v>34</v>
      </c>
      <c r="N32" s="44"/>
      <c r="O32" s="45"/>
      <c r="P32" s="843"/>
      <c r="Q32" s="837"/>
      <c r="R32" s="840"/>
      <c r="S32" s="821"/>
      <c r="T32" s="46"/>
      <c r="U32" s="248"/>
      <c r="V32" s="249"/>
      <c r="W32" s="47"/>
      <c r="X32" s="830"/>
      <c r="Y32" s="833"/>
      <c r="Z32" s="916"/>
      <c r="AA32" s="919"/>
    </row>
    <row r="33" spans="1:27">
      <c r="A33" s="1093"/>
      <c r="B33" s="799"/>
      <c r="C33" s="799"/>
      <c r="D33" s="799"/>
      <c r="E33" s="1093"/>
      <c r="F33" s="40" t="s">
        <v>35</v>
      </c>
      <c r="G33" s="41">
        <v>5297</v>
      </c>
      <c r="H33" s="802"/>
      <c r="I33" s="805"/>
      <c r="J33" s="42"/>
      <c r="K33" s="837"/>
      <c r="L33" s="840"/>
      <c r="M33" s="43" t="s">
        <v>35</v>
      </c>
      <c r="N33" s="44"/>
      <c r="O33" s="45"/>
      <c r="P33" s="843"/>
      <c r="Q33" s="837"/>
      <c r="R33" s="840"/>
      <c r="S33" s="821"/>
      <c r="T33" s="46"/>
      <c r="U33" s="248"/>
      <c r="V33" s="249"/>
      <c r="W33" s="47"/>
      <c r="X33" s="830"/>
      <c r="Y33" s="833"/>
      <c r="Z33" s="916"/>
      <c r="AA33" s="919"/>
    </row>
    <row r="34" spans="1:27" ht="22.5">
      <c r="A34" s="1101"/>
      <c r="B34" s="909"/>
      <c r="C34" s="909"/>
      <c r="D34" s="909"/>
      <c r="E34" s="1101"/>
      <c r="F34" s="136" t="s">
        <v>41</v>
      </c>
      <c r="G34" s="137">
        <v>26000</v>
      </c>
      <c r="H34" s="911"/>
      <c r="I34" s="913"/>
      <c r="J34" s="138"/>
      <c r="K34" s="903"/>
      <c r="L34" s="924"/>
      <c r="M34" s="139" t="s">
        <v>41</v>
      </c>
      <c r="N34" s="140">
        <v>5000</v>
      </c>
      <c r="O34" s="141"/>
      <c r="P34" s="925"/>
      <c r="Q34" s="903"/>
      <c r="R34" s="924"/>
      <c r="S34" s="914"/>
      <c r="T34" s="219"/>
      <c r="U34" s="252"/>
      <c r="V34" s="253"/>
      <c r="W34" s="227"/>
      <c r="X34" s="831"/>
      <c r="Y34" s="834"/>
      <c r="Z34" s="917"/>
      <c r="AA34" s="920"/>
    </row>
    <row r="35" spans="1:27" s="25" customFormat="1" ht="21.75" customHeight="1">
      <c r="A35" s="1102">
        <v>3539</v>
      </c>
      <c r="B35" s="922" t="s">
        <v>99</v>
      </c>
      <c r="C35" s="922" t="s">
        <v>100</v>
      </c>
      <c r="D35" s="922" t="s">
        <v>101</v>
      </c>
      <c r="E35" s="1102">
        <v>3539</v>
      </c>
      <c r="F35" s="68" t="s">
        <v>102</v>
      </c>
      <c r="G35" s="69">
        <v>0</v>
      </c>
      <c r="H35" s="923">
        <v>16933</v>
      </c>
      <c r="I35" s="932">
        <v>4</v>
      </c>
      <c r="J35" s="142"/>
      <c r="K35" s="143"/>
      <c r="L35" s="933">
        <v>6</v>
      </c>
      <c r="M35" s="118"/>
      <c r="N35" s="73"/>
      <c r="O35" s="92"/>
      <c r="P35" s="935">
        <v>14</v>
      </c>
      <c r="Q35" s="936"/>
      <c r="R35" s="933">
        <v>13</v>
      </c>
      <c r="S35" s="926"/>
      <c r="T35" s="144"/>
      <c r="U35" s="927"/>
      <c r="V35" s="928"/>
      <c r="W35" s="145"/>
      <c r="X35" s="921"/>
      <c r="Y35" s="930">
        <v>951</v>
      </c>
      <c r="Z35" s="921"/>
      <c r="AA35" s="860">
        <v>131460</v>
      </c>
    </row>
    <row r="36" spans="1:27" s="25" customFormat="1" ht="15" customHeight="1">
      <c r="A36" s="1091"/>
      <c r="B36" s="846"/>
      <c r="C36" s="846"/>
      <c r="D36" s="846"/>
      <c r="E36" s="1091"/>
      <c r="F36" s="68" t="s">
        <v>27</v>
      </c>
      <c r="G36" s="69">
        <v>16933</v>
      </c>
      <c r="H36" s="848"/>
      <c r="I36" s="850"/>
      <c r="J36" s="146"/>
      <c r="K36" s="147">
        <v>16933</v>
      </c>
      <c r="L36" s="934"/>
      <c r="M36" s="118" t="s">
        <v>27</v>
      </c>
      <c r="N36" s="73">
        <v>16933</v>
      </c>
      <c r="O36" s="73"/>
      <c r="P36" s="887"/>
      <c r="Q36" s="936"/>
      <c r="R36" s="890"/>
      <c r="S36" s="883"/>
      <c r="T36" s="148"/>
      <c r="U36" s="814"/>
      <c r="V36" s="816"/>
      <c r="W36" s="145"/>
      <c r="X36" s="929"/>
      <c r="Y36" s="931"/>
      <c r="Z36" s="775"/>
      <c r="AA36" s="861"/>
    </row>
    <row r="37" spans="1:27" ht="24">
      <c r="A37" s="1103">
        <v>3557</v>
      </c>
      <c r="B37" s="149" t="s">
        <v>103</v>
      </c>
      <c r="C37" s="149" t="s">
        <v>104</v>
      </c>
      <c r="D37" s="149" t="s">
        <v>105</v>
      </c>
      <c r="E37" s="1103">
        <v>3557</v>
      </c>
      <c r="F37" s="103" t="s">
        <v>106</v>
      </c>
      <c r="G37" s="104">
        <v>3000</v>
      </c>
      <c r="H37" s="107">
        <v>3000</v>
      </c>
      <c r="I37" s="150">
        <v>2</v>
      </c>
      <c r="J37" s="96"/>
      <c r="K37" s="95">
        <v>3000</v>
      </c>
      <c r="L37" s="97">
        <v>6</v>
      </c>
      <c r="M37" s="106" t="s">
        <v>106</v>
      </c>
      <c r="N37" s="151">
        <v>3000</v>
      </c>
      <c r="O37" s="152"/>
      <c r="P37" s="153">
        <v>14.444444444444445</v>
      </c>
      <c r="Q37" s="514"/>
      <c r="R37" s="97">
        <v>14</v>
      </c>
      <c r="S37" s="99"/>
      <c r="T37" s="217"/>
      <c r="U37" s="241"/>
      <c r="V37" s="242"/>
      <c r="W37" s="99"/>
      <c r="X37" s="154"/>
      <c r="Y37" s="155">
        <v>992</v>
      </c>
      <c r="Z37" s="154"/>
      <c r="AA37" s="156">
        <v>142971</v>
      </c>
    </row>
    <row r="38" spans="1:27" s="25" customFormat="1" ht="24">
      <c r="A38" s="1096">
        <v>3582</v>
      </c>
      <c r="B38" s="67" t="s">
        <v>107</v>
      </c>
      <c r="C38" s="67" t="s">
        <v>108</v>
      </c>
      <c r="D38" s="67" t="s">
        <v>109</v>
      </c>
      <c r="E38" s="1096">
        <v>3582</v>
      </c>
      <c r="F38" s="68" t="s">
        <v>110</v>
      </c>
      <c r="G38" s="69">
        <v>10500</v>
      </c>
      <c r="H38" s="70">
        <v>10500</v>
      </c>
      <c r="I38" s="71">
        <v>9</v>
      </c>
      <c r="J38" s="72"/>
      <c r="K38" s="117">
        <v>4000</v>
      </c>
      <c r="L38" s="74">
        <v>7</v>
      </c>
      <c r="M38" s="118" t="s">
        <v>110</v>
      </c>
      <c r="N38" s="73">
        <v>4000</v>
      </c>
      <c r="O38" s="73"/>
      <c r="P38" s="76">
        <v>15.111111111111111</v>
      </c>
      <c r="Q38" s="73"/>
      <c r="R38" s="74">
        <v>15</v>
      </c>
      <c r="S38" s="77"/>
      <c r="T38" s="216"/>
      <c r="U38" s="239"/>
      <c r="V38" s="247"/>
      <c r="W38" s="77"/>
      <c r="X38" s="78"/>
      <c r="Y38" s="79">
        <v>990</v>
      </c>
      <c r="Z38" s="78"/>
      <c r="AA38" s="80">
        <v>113110</v>
      </c>
    </row>
    <row r="39" spans="1:27" ht="22.5">
      <c r="A39" s="1104">
        <v>3464</v>
      </c>
      <c r="B39" s="908" t="s">
        <v>68</v>
      </c>
      <c r="C39" s="908" t="s">
        <v>69</v>
      </c>
      <c r="D39" s="908" t="s">
        <v>111</v>
      </c>
      <c r="E39" s="1104">
        <v>3464</v>
      </c>
      <c r="F39" s="103" t="s">
        <v>112</v>
      </c>
      <c r="G39" s="104">
        <v>1000</v>
      </c>
      <c r="H39" s="910">
        <f>SUM(G39:G41)</f>
        <v>3000</v>
      </c>
      <c r="I39" s="912">
        <v>1</v>
      </c>
      <c r="J39" s="89"/>
      <c r="K39" s="902">
        <v>2000</v>
      </c>
      <c r="L39" s="878">
        <v>7</v>
      </c>
      <c r="M39" s="106" t="s">
        <v>112</v>
      </c>
      <c r="N39" s="151">
        <v>1000</v>
      </c>
      <c r="O39" s="157"/>
      <c r="P39" s="879">
        <v>15.888888888888889</v>
      </c>
      <c r="Q39" s="902"/>
      <c r="R39" s="878">
        <v>16</v>
      </c>
      <c r="S39" s="870" t="s">
        <v>113</v>
      </c>
      <c r="T39" s="109"/>
      <c r="U39" s="943"/>
      <c r="V39" s="946"/>
      <c r="W39" s="222"/>
      <c r="X39" s="937"/>
      <c r="Y39" s="940">
        <v>952</v>
      </c>
      <c r="Z39" s="893"/>
      <c r="AA39" s="898">
        <v>141310</v>
      </c>
    </row>
    <row r="40" spans="1:27" ht="22.5">
      <c r="A40" s="1093"/>
      <c r="B40" s="799"/>
      <c r="C40" s="799"/>
      <c r="D40" s="799"/>
      <c r="E40" s="1093"/>
      <c r="F40" s="103" t="s">
        <v>80</v>
      </c>
      <c r="G40" s="104">
        <v>1000</v>
      </c>
      <c r="H40" s="802"/>
      <c r="I40" s="805"/>
      <c r="J40" s="42"/>
      <c r="K40" s="837"/>
      <c r="L40" s="840"/>
      <c r="M40" s="106" t="s">
        <v>80</v>
      </c>
      <c r="N40" s="151">
        <v>1000</v>
      </c>
      <c r="O40" s="158"/>
      <c r="P40" s="843"/>
      <c r="Q40" s="837"/>
      <c r="R40" s="840"/>
      <c r="S40" s="821"/>
      <c r="T40" s="46"/>
      <c r="U40" s="944"/>
      <c r="V40" s="947"/>
      <c r="W40" s="47"/>
      <c r="X40" s="938"/>
      <c r="Y40" s="941"/>
      <c r="Z40" s="835"/>
      <c r="AA40" s="818"/>
    </row>
    <row r="41" spans="1:27">
      <c r="A41" s="1094"/>
      <c r="B41" s="800"/>
      <c r="C41" s="800"/>
      <c r="D41" s="800"/>
      <c r="E41" s="1094"/>
      <c r="F41" s="103" t="s">
        <v>36</v>
      </c>
      <c r="G41" s="104">
        <v>1000</v>
      </c>
      <c r="H41" s="803"/>
      <c r="I41" s="806"/>
      <c r="J41" s="48"/>
      <c r="K41" s="838"/>
      <c r="L41" s="841"/>
      <c r="M41" s="106" t="s">
        <v>36</v>
      </c>
      <c r="N41" s="151"/>
      <c r="O41" s="159"/>
      <c r="P41" s="844"/>
      <c r="Q41" s="838"/>
      <c r="R41" s="841"/>
      <c r="S41" s="822"/>
      <c r="T41" s="50"/>
      <c r="U41" s="945"/>
      <c r="V41" s="948"/>
      <c r="W41" s="223"/>
      <c r="X41" s="939"/>
      <c r="Y41" s="942"/>
      <c r="Z41" s="836"/>
      <c r="AA41" s="819"/>
    </row>
    <row r="42" spans="1:27" s="25" customFormat="1" ht="38.25" customHeight="1">
      <c r="A42" s="1096">
        <v>3587</v>
      </c>
      <c r="B42" s="67" t="s">
        <v>44</v>
      </c>
      <c r="C42" s="67" t="s">
        <v>45</v>
      </c>
      <c r="D42" s="67" t="s">
        <v>114</v>
      </c>
      <c r="E42" s="1096">
        <v>3587</v>
      </c>
      <c r="F42" s="68" t="s">
        <v>115</v>
      </c>
      <c r="G42" s="69">
        <v>20000</v>
      </c>
      <c r="H42" s="70">
        <v>20000</v>
      </c>
      <c r="I42" s="71">
        <v>10</v>
      </c>
      <c r="J42" s="72"/>
      <c r="K42" s="117">
        <v>16737</v>
      </c>
      <c r="L42" s="74">
        <v>8</v>
      </c>
      <c r="M42" s="118" t="s">
        <v>115</v>
      </c>
      <c r="N42" s="73">
        <v>16737</v>
      </c>
      <c r="O42" s="73"/>
      <c r="P42" s="76">
        <v>17.222222222222221</v>
      </c>
      <c r="Q42" s="73"/>
      <c r="R42" s="74">
        <v>17</v>
      </c>
      <c r="S42" s="515" t="s">
        <v>116</v>
      </c>
      <c r="T42" s="216"/>
      <c r="U42" s="239"/>
      <c r="V42" s="247"/>
      <c r="W42" s="77"/>
      <c r="X42" s="78"/>
      <c r="Y42" s="79">
        <v>956</v>
      </c>
      <c r="Z42" s="78"/>
      <c r="AA42" s="80">
        <v>111032</v>
      </c>
    </row>
    <row r="43" spans="1:27" ht="25.5" customHeight="1">
      <c r="A43" s="1097">
        <v>3476</v>
      </c>
      <c r="B43" s="880" t="s">
        <v>73</v>
      </c>
      <c r="C43" s="880" t="s">
        <v>74</v>
      </c>
      <c r="D43" s="880" t="s">
        <v>117</v>
      </c>
      <c r="E43" s="1097">
        <v>3476</v>
      </c>
      <c r="F43" s="40" t="s">
        <v>118</v>
      </c>
      <c r="G43" s="41" t="s">
        <v>59</v>
      </c>
      <c r="H43" s="877">
        <v>29000</v>
      </c>
      <c r="I43" s="881">
        <v>2</v>
      </c>
      <c r="J43" s="105"/>
      <c r="K43" s="877">
        <v>29000</v>
      </c>
      <c r="L43" s="904">
        <v>2</v>
      </c>
      <c r="M43" s="43" t="s">
        <v>118</v>
      </c>
      <c r="N43" s="95"/>
      <c r="O43" s="160"/>
      <c r="P43" s="906">
        <v>17.666666666666668</v>
      </c>
      <c r="Q43" s="877"/>
      <c r="R43" s="900">
        <v>18</v>
      </c>
      <c r="S43" s="949"/>
      <c r="T43" s="109"/>
      <c r="U43" s="943"/>
      <c r="V43" s="946"/>
      <c r="W43" s="228"/>
      <c r="X43" s="871"/>
      <c r="Y43" s="873">
        <v>972</v>
      </c>
      <c r="Z43" s="875"/>
      <c r="AA43" s="876">
        <v>151390</v>
      </c>
    </row>
    <row r="44" spans="1:27" ht="22.5">
      <c r="A44" s="1105"/>
      <c r="B44" s="800"/>
      <c r="C44" s="800"/>
      <c r="D44" s="800"/>
      <c r="E44" s="1105"/>
      <c r="F44" s="40" t="s">
        <v>41</v>
      </c>
      <c r="G44" s="41">
        <v>29000</v>
      </c>
      <c r="H44" s="803"/>
      <c r="I44" s="806"/>
      <c r="J44" s="120"/>
      <c r="K44" s="838"/>
      <c r="L44" s="951"/>
      <c r="M44" s="43" t="s">
        <v>41</v>
      </c>
      <c r="N44" s="95">
        <v>29000</v>
      </c>
      <c r="O44" s="95"/>
      <c r="P44" s="954"/>
      <c r="Q44" s="838"/>
      <c r="R44" s="955"/>
      <c r="S44" s="950"/>
      <c r="T44" s="162"/>
      <c r="U44" s="945"/>
      <c r="V44" s="948"/>
      <c r="W44" s="229"/>
      <c r="X44" s="872"/>
      <c r="Y44" s="874"/>
      <c r="Z44" s="836"/>
      <c r="AA44" s="819"/>
    </row>
    <row r="45" spans="1:27" ht="14.25" customHeight="1">
      <c r="A45" s="1097">
        <v>3565</v>
      </c>
      <c r="B45" s="880" t="s">
        <v>86</v>
      </c>
      <c r="C45" s="880" t="s">
        <v>87</v>
      </c>
      <c r="D45" s="880" t="s">
        <v>88</v>
      </c>
      <c r="E45" s="1097">
        <v>3565</v>
      </c>
      <c r="F45" s="40" t="s">
        <v>89</v>
      </c>
      <c r="G45" s="41" t="s">
        <v>59</v>
      </c>
      <c r="H45" s="877">
        <v>38784</v>
      </c>
      <c r="I45" s="881">
        <v>2</v>
      </c>
      <c r="J45" s="105"/>
      <c r="K45" s="877">
        <v>3200</v>
      </c>
      <c r="L45" s="878">
        <v>8</v>
      </c>
      <c r="M45" s="43" t="s">
        <v>89</v>
      </c>
      <c r="N45" s="44" t="s">
        <v>59</v>
      </c>
      <c r="O45" s="45"/>
      <c r="P45" s="879">
        <v>18.111111111111111</v>
      </c>
      <c r="Q45" s="877"/>
      <c r="R45" s="878">
        <v>19</v>
      </c>
      <c r="S45" s="870" t="s">
        <v>119</v>
      </c>
      <c r="T45" s="109"/>
      <c r="U45" s="957"/>
      <c r="V45" s="958"/>
      <c r="W45" s="230"/>
      <c r="X45" s="875"/>
      <c r="Y45" s="956">
        <v>996</v>
      </c>
      <c r="Z45" s="875"/>
      <c r="AA45" s="876">
        <v>141400</v>
      </c>
    </row>
    <row r="46" spans="1:27" ht="22.5">
      <c r="A46" s="1093"/>
      <c r="B46" s="799"/>
      <c r="C46" s="799"/>
      <c r="D46" s="799"/>
      <c r="E46" s="1093"/>
      <c r="F46" s="40" t="s">
        <v>41</v>
      </c>
      <c r="G46" s="41">
        <v>33584</v>
      </c>
      <c r="H46" s="837"/>
      <c r="I46" s="805"/>
      <c r="J46" s="119"/>
      <c r="K46" s="837"/>
      <c r="L46" s="840"/>
      <c r="M46" s="43" t="s">
        <v>41</v>
      </c>
      <c r="N46" s="44"/>
      <c r="O46" s="45"/>
      <c r="P46" s="843"/>
      <c r="Q46" s="837"/>
      <c r="R46" s="840"/>
      <c r="S46" s="821"/>
      <c r="T46" s="46"/>
      <c r="U46" s="944"/>
      <c r="V46" s="947"/>
      <c r="W46" s="47"/>
      <c r="X46" s="830"/>
      <c r="Y46" s="833"/>
      <c r="Z46" s="835"/>
      <c r="AA46" s="818"/>
    </row>
    <row r="47" spans="1:27" ht="22.5">
      <c r="A47" s="1093"/>
      <c r="B47" s="799"/>
      <c r="C47" s="799"/>
      <c r="D47" s="799"/>
      <c r="E47" s="1093"/>
      <c r="F47" s="40" t="s">
        <v>91</v>
      </c>
      <c r="G47" s="41">
        <v>700</v>
      </c>
      <c r="H47" s="837"/>
      <c r="I47" s="805"/>
      <c r="J47" s="119"/>
      <c r="K47" s="837"/>
      <c r="L47" s="840"/>
      <c r="M47" s="43" t="s">
        <v>91</v>
      </c>
      <c r="N47" s="44">
        <v>700</v>
      </c>
      <c r="O47" s="45"/>
      <c r="P47" s="843"/>
      <c r="Q47" s="837"/>
      <c r="R47" s="840"/>
      <c r="S47" s="821"/>
      <c r="T47" s="46"/>
      <c r="U47" s="944"/>
      <c r="V47" s="947"/>
      <c r="W47" s="47"/>
      <c r="X47" s="830"/>
      <c r="Y47" s="833"/>
      <c r="Z47" s="835"/>
      <c r="AA47" s="818"/>
    </row>
    <row r="48" spans="1:27" ht="33.75">
      <c r="A48" s="1093"/>
      <c r="B48" s="799"/>
      <c r="C48" s="799"/>
      <c r="D48" s="799"/>
      <c r="E48" s="1093"/>
      <c r="F48" s="40" t="s">
        <v>92</v>
      </c>
      <c r="G48" s="41">
        <v>2500</v>
      </c>
      <c r="H48" s="837"/>
      <c r="I48" s="805"/>
      <c r="J48" s="119"/>
      <c r="K48" s="837"/>
      <c r="L48" s="840"/>
      <c r="M48" s="43" t="s">
        <v>92</v>
      </c>
      <c r="N48" s="44">
        <v>2500</v>
      </c>
      <c r="O48" s="45"/>
      <c r="P48" s="843"/>
      <c r="Q48" s="837"/>
      <c r="R48" s="840"/>
      <c r="S48" s="821"/>
      <c r="T48" s="46"/>
      <c r="U48" s="944"/>
      <c r="V48" s="947"/>
      <c r="W48" s="47"/>
      <c r="X48" s="830"/>
      <c r="Y48" s="833"/>
      <c r="Z48" s="835"/>
      <c r="AA48" s="818"/>
    </row>
    <row r="49" spans="1:27">
      <c r="A49" s="1093"/>
      <c r="B49" s="799"/>
      <c r="C49" s="799"/>
      <c r="D49" s="799"/>
      <c r="E49" s="1093"/>
      <c r="F49" s="40" t="s">
        <v>36</v>
      </c>
      <c r="G49" s="41">
        <v>2000</v>
      </c>
      <c r="H49" s="837"/>
      <c r="I49" s="805"/>
      <c r="J49" s="119"/>
      <c r="K49" s="837"/>
      <c r="L49" s="840"/>
      <c r="M49" s="43" t="s">
        <v>36</v>
      </c>
      <c r="N49" s="44"/>
      <c r="O49" s="45"/>
      <c r="P49" s="843"/>
      <c r="Q49" s="837"/>
      <c r="R49" s="840"/>
      <c r="S49" s="821"/>
      <c r="T49" s="46"/>
      <c r="U49" s="944"/>
      <c r="V49" s="947"/>
      <c r="W49" s="47"/>
      <c r="X49" s="830"/>
      <c r="Y49" s="833"/>
      <c r="Z49" s="835"/>
      <c r="AA49" s="818"/>
    </row>
    <row r="50" spans="1:27" ht="22.5">
      <c r="A50" s="1094"/>
      <c r="B50" s="800"/>
      <c r="C50" s="800"/>
      <c r="D50" s="800"/>
      <c r="E50" s="1094"/>
      <c r="F50" s="40" t="s">
        <v>93</v>
      </c>
      <c r="G50" s="41" t="s">
        <v>59</v>
      </c>
      <c r="H50" s="838"/>
      <c r="I50" s="806"/>
      <c r="J50" s="120"/>
      <c r="K50" s="838"/>
      <c r="L50" s="841"/>
      <c r="M50" s="43" t="s">
        <v>93</v>
      </c>
      <c r="N50" s="44" t="s">
        <v>59</v>
      </c>
      <c r="O50" s="49"/>
      <c r="P50" s="844"/>
      <c r="Q50" s="837"/>
      <c r="R50" s="841"/>
      <c r="S50" s="822"/>
      <c r="T50" s="50"/>
      <c r="U50" s="945"/>
      <c r="V50" s="948"/>
      <c r="W50" s="223"/>
      <c r="X50" s="872"/>
      <c r="Y50" s="874"/>
      <c r="Z50" s="836"/>
      <c r="AA50" s="819"/>
    </row>
    <row r="51" spans="1:27" ht="33" customHeight="1">
      <c r="A51" s="1103">
        <v>3538</v>
      </c>
      <c r="B51" s="149" t="s">
        <v>120</v>
      </c>
      <c r="C51" s="149" t="s">
        <v>121</v>
      </c>
      <c r="D51" s="149" t="s">
        <v>122</v>
      </c>
      <c r="E51" s="1103">
        <v>3538</v>
      </c>
      <c r="F51" s="103" t="s">
        <v>36</v>
      </c>
      <c r="G51" s="104">
        <v>3000</v>
      </c>
      <c r="H51" s="107">
        <v>3000</v>
      </c>
      <c r="I51" s="150">
        <v>5</v>
      </c>
      <c r="J51" s="96"/>
      <c r="K51" s="95">
        <v>2000</v>
      </c>
      <c r="L51" s="97">
        <v>9</v>
      </c>
      <c r="M51" s="106" t="s">
        <v>36</v>
      </c>
      <c r="N51" s="151">
        <v>2000</v>
      </c>
      <c r="O51" s="152"/>
      <c r="P51" s="153">
        <v>19.111111111111111</v>
      </c>
      <c r="Q51" s="514"/>
      <c r="R51" s="97">
        <v>20</v>
      </c>
      <c r="S51" s="99"/>
      <c r="T51" s="217"/>
      <c r="U51" s="241"/>
      <c r="V51" s="242"/>
      <c r="W51" s="99"/>
      <c r="X51" s="154"/>
      <c r="Y51" s="155">
        <v>984</v>
      </c>
      <c r="Z51" s="154"/>
      <c r="AA51" s="156">
        <v>141140</v>
      </c>
    </row>
    <row r="52" spans="1:27" ht="22.5">
      <c r="A52" s="1104">
        <v>3590</v>
      </c>
      <c r="B52" s="908" t="s">
        <v>123</v>
      </c>
      <c r="C52" s="908" t="s">
        <v>124</v>
      </c>
      <c r="D52" s="908" t="s">
        <v>125</v>
      </c>
      <c r="E52" s="1104">
        <v>3590</v>
      </c>
      <c r="F52" s="103" t="s">
        <v>41</v>
      </c>
      <c r="G52" s="104">
        <v>5000</v>
      </c>
      <c r="H52" s="910">
        <v>7000</v>
      </c>
      <c r="I52" s="912">
        <v>9</v>
      </c>
      <c r="J52" s="89"/>
      <c r="K52" s="902">
        <v>3000</v>
      </c>
      <c r="L52" s="878">
        <v>10</v>
      </c>
      <c r="M52" s="106" t="s">
        <v>41</v>
      </c>
      <c r="N52" s="151">
        <v>2250</v>
      </c>
      <c r="O52" s="157"/>
      <c r="P52" s="879">
        <v>20.777777777777779</v>
      </c>
      <c r="Q52" s="976"/>
      <c r="R52" s="878">
        <v>21</v>
      </c>
      <c r="S52" s="870" t="s">
        <v>126</v>
      </c>
      <c r="T52" s="109"/>
      <c r="U52" s="957"/>
      <c r="V52" s="958"/>
      <c r="W52" s="230"/>
      <c r="X52" s="893"/>
      <c r="Y52" s="895">
        <v>992</v>
      </c>
      <c r="Z52" s="893"/>
      <c r="AA52" s="898">
        <v>113470</v>
      </c>
    </row>
    <row r="53" spans="1:27" ht="22.5">
      <c r="A53" s="1093"/>
      <c r="B53" s="799"/>
      <c r="C53" s="799"/>
      <c r="D53" s="799"/>
      <c r="E53" s="1093"/>
      <c r="F53" s="103" t="s">
        <v>110</v>
      </c>
      <c r="G53" s="104">
        <v>1500</v>
      </c>
      <c r="H53" s="802"/>
      <c r="I53" s="805"/>
      <c r="J53" s="42"/>
      <c r="K53" s="837"/>
      <c r="L53" s="840"/>
      <c r="M53" s="106" t="s">
        <v>110</v>
      </c>
      <c r="N53" s="151">
        <v>500</v>
      </c>
      <c r="O53" s="158"/>
      <c r="P53" s="843"/>
      <c r="Q53" s="837"/>
      <c r="R53" s="840"/>
      <c r="S53" s="821"/>
      <c r="T53" s="46"/>
      <c r="U53" s="944"/>
      <c r="V53" s="947"/>
      <c r="W53" s="47"/>
      <c r="X53" s="938"/>
      <c r="Y53" s="941"/>
      <c r="Z53" s="835"/>
      <c r="AA53" s="818"/>
    </row>
    <row r="54" spans="1:27">
      <c r="A54" s="1093"/>
      <c r="B54" s="799"/>
      <c r="C54" s="799"/>
      <c r="D54" s="799"/>
      <c r="E54" s="1093"/>
      <c r="F54" s="163" t="s">
        <v>36</v>
      </c>
      <c r="G54" s="164">
        <v>500</v>
      </c>
      <c r="H54" s="802"/>
      <c r="I54" s="805"/>
      <c r="J54" s="42"/>
      <c r="K54" s="837"/>
      <c r="L54" s="840"/>
      <c r="M54" s="165" t="s">
        <v>36</v>
      </c>
      <c r="N54" s="166">
        <v>250</v>
      </c>
      <c r="O54" s="158"/>
      <c r="P54" s="843"/>
      <c r="Q54" s="837"/>
      <c r="R54" s="840"/>
      <c r="S54" s="821"/>
      <c r="T54" s="46"/>
      <c r="U54" s="959"/>
      <c r="V54" s="960"/>
      <c r="W54" s="47"/>
      <c r="X54" s="894"/>
      <c r="Y54" s="896"/>
      <c r="Z54" s="835"/>
      <c r="AA54" s="818"/>
    </row>
    <row r="55" spans="1:27" ht="22.5">
      <c r="A55" s="1092">
        <v>3558</v>
      </c>
      <c r="B55" s="798" t="s">
        <v>28</v>
      </c>
      <c r="C55" s="798" t="s">
        <v>29</v>
      </c>
      <c r="D55" s="798" t="s">
        <v>127</v>
      </c>
      <c r="E55" s="1092">
        <v>3558</v>
      </c>
      <c r="F55" s="32" t="s">
        <v>128</v>
      </c>
      <c r="G55" s="33">
        <v>26379</v>
      </c>
      <c r="H55" s="801">
        <v>39134</v>
      </c>
      <c r="I55" s="804">
        <v>3</v>
      </c>
      <c r="J55" s="34"/>
      <c r="K55" s="801">
        <v>31000</v>
      </c>
      <c r="L55" s="839">
        <v>11</v>
      </c>
      <c r="M55" s="167" t="s">
        <v>41</v>
      </c>
      <c r="N55" s="36">
        <v>31000</v>
      </c>
      <c r="O55" s="37"/>
      <c r="P55" s="842">
        <v>21.555555555555557</v>
      </c>
      <c r="Q55" s="801"/>
      <c r="R55" s="839">
        <v>22</v>
      </c>
      <c r="S55" s="965"/>
      <c r="T55" s="38"/>
      <c r="U55" s="968"/>
      <c r="V55" s="969"/>
      <c r="W55" s="39"/>
      <c r="X55" s="829"/>
      <c r="Y55" s="832">
        <v>993</v>
      </c>
      <c r="Z55" s="829"/>
      <c r="AA55" s="817">
        <v>141060</v>
      </c>
    </row>
    <row r="56" spans="1:27" ht="16.5" customHeight="1">
      <c r="A56" s="1106"/>
      <c r="B56" s="970"/>
      <c r="C56" s="970"/>
      <c r="D56" s="970"/>
      <c r="E56" s="1106"/>
      <c r="F56" s="40" t="s">
        <v>34</v>
      </c>
      <c r="G56" s="41">
        <v>8178</v>
      </c>
      <c r="H56" s="961"/>
      <c r="I56" s="972"/>
      <c r="J56" s="168"/>
      <c r="K56" s="961"/>
      <c r="L56" s="963"/>
      <c r="M56" s="43" t="s">
        <v>34</v>
      </c>
      <c r="N56" s="44"/>
      <c r="O56" s="45"/>
      <c r="P56" s="974"/>
      <c r="Q56" s="961"/>
      <c r="R56" s="963"/>
      <c r="S56" s="966"/>
      <c r="T56" s="161"/>
      <c r="U56" s="944"/>
      <c r="V56" s="947"/>
      <c r="W56" s="222"/>
      <c r="X56" s="830"/>
      <c r="Y56" s="833"/>
      <c r="Z56" s="830"/>
      <c r="AA56" s="952"/>
    </row>
    <row r="57" spans="1:27">
      <c r="A57" s="1107"/>
      <c r="B57" s="971"/>
      <c r="C57" s="971"/>
      <c r="D57" s="971"/>
      <c r="E57" s="1107"/>
      <c r="F57" s="136" t="s">
        <v>35</v>
      </c>
      <c r="G57" s="137">
        <v>4577</v>
      </c>
      <c r="H57" s="962"/>
      <c r="I57" s="973"/>
      <c r="J57" s="169"/>
      <c r="K57" s="962"/>
      <c r="L57" s="964"/>
      <c r="M57" s="139" t="s">
        <v>35</v>
      </c>
      <c r="N57" s="140"/>
      <c r="O57" s="141"/>
      <c r="P57" s="975"/>
      <c r="Q57" s="962"/>
      <c r="R57" s="964"/>
      <c r="S57" s="967"/>
      <c r="T57" s="220"/>
      <c r="U57" s="959"/>
      <c r="V57" s="960"/>
      <c r="W57" s="231"/>
      <c r="X57" s="831"/>
      <c r="Y57" s="834"/>
      <c r="Z57" s="831"/>
      <c r="AA57" s="953"/>
    </row>
    <row r="58" spans="1:27" ht="16.5" thickBot="1">
      <c r="A58" s="524"/>
      <c r="B58" s="525"/>
      <c r="C58" s="525"/>
      <c r="D58" s="526"/>
      <c r="E58" s="524"/>
      <c r="F58" s="170"/>
      <c r="G58" s="171"/>
      <c r="H58" s="172"/>
      <c r="I58" s="173"/>
      <c r="J58" s="174"/>
      <c r="K58" s="175"/>
      <c r="L58" s="176"/>
      <c r="M58" s="177"/>
      <c r="N58" s="178"/>
      <c r="O58" s="175"/>
      <c r="P58" s="179"/>
      <c r="Q58" s="180"/>
      <c r="R58" s="181"/>
      <c r="S58" s="181"/>
      <c r="T58" s="182"/>
      <c r="U58" s="182"/>
      <c r="V58" s="182"/>
      <c r="W58" s="182"/>
      <c r="X58" s="183"/>
      <c r="Y58" s="184"/>
      <c r="Z58" s="183"/>
      <c r="AA58" s="185"/>
    </row>
    <row r="59" spans="1:27">
      <c r="A59" s="326"/>
      <c r="B59" s="528"/>
      <c r="C59" s="306" t="s">
        <v>508</v>
      </c>
      <c r="D59" s="527">
        <f>SUM(H6:H57)-321929</f>
        <v>330837</v>
      </c>
      <c r="E59" s="326"/>
      <c r="G59" s="187"/>
      <c r="H59" s="188"/>
      <c r="I59" s="189" t="s">
        <v>129</v>
      </c>
      <c r="J59" s="190"/>
      <c r="K59" s="191">
        <f>SUM(K6:K57)</f>
        <v>319722</v>
      </c>
      <c r="L59" s="192"/>
      <c r="M59" s="193"/>
      <c r="N59" s="189" t="s">
        <v>130</v>
      </c>
      <c r="O59" s="194"/>
      <c r="P59" s="190"/>
      <c r="Q59" s="195">
        <f>SUM(Q6:Q57)</f>
        <v>200000</v>
      </c>
      <c r="R59" s="196"/>
      <c r="U59" s="516">
        <f>SUM(U6:U57)</f>
        <v>200000</v>
      </c>
      <c r="X59" s="198"/>
      <c r="Y59" s="199"/>
      <c r="Z59" s="198"/>
    </row>
    <row r="60" spans="1:27" ht="15.75" thickBot="1">
      <c r="A60" s="326"/>
      <c r="B60" s="529" t="s">
        <v>131</v>
      </c>
      <c r="C60" s="307" t="s">
        <v>131</v>
      </c>
      <c r="D60" s="204">
        <f>$U$2-D59</f>
        <v>-130837</v>
      </c>
      <c r="E60" s="326"/>
      <c r="G60" s="200"/>
      <c r="H60" s="201"/>
      <c r="I60" s="202" t="s">
        <v>131</v>
      </c>
      <c r="J60" s="203"/>
      <c r="K60" s="204">
        <f>$U$2-K59</f>
        <v>-119722</v>
      </c>
      <c r="L60" s="192"/>
      <c r="M60" s="205"/>
      <c r="N60" s="202" t="s">
        <v>131</v>
      </c>
      <c r="O60" s="206"/>
      <c r="P60" s="203"/>
      <c r="Q60" s="207">
        <f>U2-Q59</f>
        <v>0</v>
      </c>
      <c r="R60" s="208"/>
      <c r="U60" s="517">
        <f>U2-U59</f>
        <v>0</v>
      </c>
      <c r="Y60" s="209"/>
    </row>
    <row r="61" spans="1:27">
      <c r="Y61" s="209"/>
    </row>
    <row r="62" spans="1:27">
      <c r="Y62" s="209"/>
    </row>
    <row r="63" spans="1:27">
      <c r="Y63" s="209"/>
    </row>
    <row r="64" spans="1:27">
      <c r="B64" s="531"/>
      <c r="Y64" s="209"/>
    </row>
    <row r="65" spans="25:25">
      <c r="Y65" s="209"/>
    </row>
  </sheetData>
  <mergeCells count="265">
    <mergeCell ref="E43:E44"/>
    <mergeCell ref="E45:E50"/>
    <mergeCell ref="E52:E54"/>
    <mergeCell ref="E55:E57"/>
    <mergeCell ref="E8:E11"/>
    <mergeCell ref="E14:E15"/>
    <mergeCell ref="E16:E17"/>
    <mergeCell ref="E18:E19"/>
    <mergeCell ref="E21:E22"/>
    <mergeCell ref="E24:E29"/>
    <mergeCell ref="E31:E34"/>
    <mergeCell ref="E35:E36"/>
    <mergeCell ref="E39:E41"/>
    <mergeCell ref="A1:O1"/>
    <mergeCell ref="A3:O3"/>
    <mergeCell ref="Q55:Q57"/>
    <mergeCell ref="R55:R57"/>
    <mergeCell ref="S55:S57"/>
    <mergeCell ref="U55:U57"/>
    <mergeCell ref="V55:V57"/>
    <mergeCell ref="AA52:AA54"/>
    <mergeCell ref="A55:A57"/>
    <mergeCell ref="B55:B57"/>
    <mergeCell ref="C55:C57"/>
    <mergeCell ref="D55:D57"/>
    <mergeCell ref="H55:H57"/>
    <mergeCell ref="I55:I57"/>
    <mergeCell ref="K55:K57"/>
    <mergeCell ref="L55:L57"/>
    <mergeCell ref="P55:P57"/>
    <mergeCell ref="S52:S54"/>
    <mergeCell ref="L52:L54"/>
    <mergeCell ref="P52:P54"/>
    <mergeCell ref="Q52:Q54"/>
    <mergeCell ref="R52:R54"/>
    <mergeCell ref="X55:X57"/>
    <mergeCell ref="Y55:Y57"/>
    <mergeCell ref="Z55:Z57"/>
    <mergeCell ref="AA55:AA57"/>
    <mergeCell ref="A2:O2"/>
    <mergeCell ref="P43:P44"/>
    <mergeCell ref="Q43:Q44"/>
    <mergeCell ref="R43:R44"/>
    <mergeCell ref="X45:X50"/>
    <mergeCell ref="Y45:Y50"/>
    <mergeCell ref="Z45:Z50"/>
    <mergeCell ref="AA45:AA50"/>
    <mergeCell ref="A52:A54"/>
    <mergeCell ref="B52:B54"/>
    <mergeCell ref="C52:C54"/>
    <mergeCell ref="D52:D54"/>
    <mergeCell ref="H52:H54"/>
    <mergeCell ref="I52:I54"/>
    <mergeCell ref="Q45:Q50"/>
    <mergeCell ref="R45:R50"/>
    <mergeCell ref="S45:S50"/>
    <mergeCell ref="U45:U50"/>
    <mergeCell ref="V45:V50"/>
    <mergeCell ref="U52:U54"/>
    <mergeCell ref="V52:V54"/>
    <mergeCell ref="X52:X54"/>
    <mergeCell ref="Y52:Y54"/>
    <mergeCell ref="Z52:Z54"/>
    <mergeCell ref="K52:K54"/>
    <mergeCell ref="A45:A50"/>
    <mergeCell ref="B45:B50"/>
    <mergeCell ref="C45:C50"/>
    <mergeCell ref="D45:D50"/>
    <mergeCell ref="H45:H50"/>
    <mergeCell ref="I45:I50"/>
    <mergeCell ref="K45:K50"/>
    <mergeCell ref="L45:L50"/>
    <mergeCell ref="P45:P50"/>
    <mergeCell ref="X39:X41"/>
    <mergeCell ref="Y39:Y41"/>
    <mergeCell ref="Z39:Z41"/>
    <mergeCell ref="AA39:AA41"/>
    <mergeCell ref="A43:A44"/>
    <mergeCell ref="B43:B44"/>
    <mergeCell ref="C43:C44"/>
    <mergeCell ref="D43:D44"/>
    <mergeCell ref="H43:H44"/>
    <mergeCell ref="I43:I44"/>
    <mergeCell ref="Q39:Q41"/>
    <mergeCell ref="R39:R41"/>
    <mergeCell ref="S39:S41"/>
    <mergeCell ref="U39:U41"/>
    <mergeCell ref="V39:V41"/>
    <mergeCell ref="AA43:AA44"/>
    <mergeCell ref="S43:S44"/>
    <mergeCell ref="U43:U44"/>
    <mergeCell ref="V43:V44"/>
    <mergeCell ref="X43:X44"/>
    <mergeCell ref="Y43:Y44"/>
    <mergeCell ref="Z43:Z44"/>
    <mergeCell ref="K43:K44"/>
    <mergeCell ref="L43:L44"/>
    <mergeCell ref="V35:V36"/>
    <mergeCell ref="X35:X36"/>
    <mergeCell ref="Y35:Y36"/>
    <mergeCell ref="Z35:Z36"/>
    <mergeCell ref="I35:I36"/>
    <mergeCell ref="L35:L36"/>
    <mergeCell ref="P35:P36"/>
    <mergeCell ref="Q35:Q36"/>
    <mergeCell ref="R35:R36"/>
    <mergeCell ref="A39:A41"/>
    <mergeCell ref="B39:B41"/>
    <mergeCell ref="C39:C41"/>
    <mergeCell ref="D39:D41"/>
    <mergeCell ref="H39:H41"/>
    <mergeCell ref="I39:I41"/>
    <mergeCell ref="K39:K41"/>
    <mergeCell ref="L39:L41"/>
    <mergeCell ref="P39:P41"/>
    <mergeCell ref="S31:S34"/>
    <mergeCell ref="X31:X34"/>
    <mergeCell ref="Y31:Y34"/>
    <mergeCell ref="Z31:Z34"/>
    <mergeCell ref="AA31:AA34"/>
    <mergeCell ref="A35:A36"/>
    <mergeCell ref="B35:B36"/>
    <mergeCell ref="C35:C36"/>
    <mergeCell ref="D35:D36"/>
    <mergeCell ref="H35:H36"/>
    <mergeCell ref="K31:K34"/>
    <mergeCell ref="L31:L34"/>
    <mergeCell ref="P31:P34"/>
    <mergeCell ref="Q31:Q34"/>
    <mergeCell ref="R31:R34"/>
    <mergeCell ref="A31:A34"/>
    <mergeCell ref="B31:B34"/>
    <mergeCell ref="C31:C34"/>
    <mergeCell ref="D31:D34"/>
    <mergeCell ref="H31:H34"/>
    <mergeCell ref="I31:I34"/>
    <mergeCell ref="AA35:AA36"/>
    <mergeCell ref="S35:S36"/>
    <mergeCell ref="U35:U36"/>
    <mergeCell ref="S24:S29"/>
    <mergeCell ref="X24:X29"/>
    <mergeCell ref="Y24:Y29"/>
    <mergeCell ref="Z24:Z29"/>
    <mergeCell ref="AA24:AA29"/>
    <mergeCell ref="I24:I29"/>
    <mergeCell ref="K24:K29"/>
    <mergeCell ref="L24:L29"/>
    <mergeCell ref="P24:P29"/>
    <mergeCell ref="Q24:Q29"/>
    <mergeCell ref="R24:R29"/>
    <mergeCell ref="A24:A29"/>
    <mergeCell ref="B24:B29"/>
    <mergeCell ref="C24:C29"/>
    <mergeCell ref="D24:D29"/>
    <mergeCell ref="H24:H29"/>
    <mergeCell ref="K21:K22"/>
    <mergeCell ref="L21:L22"/>
    <mergeCell ref="P21:P22"/>
    <mergeCell ref="Q21:Q22"/>
    <mergeCell ref="A21:A22"/>
    <mergeCell ref="B21:B22"/>
    <mergeCell ref="C21:C22"/>
    <mergeCell ref="D21:D22"/>
    <mergeCell ref="H21:H22"/>
    <mergeCell ref="I21:I22"/>
    <mergeCell ref="Z18:Z19"/>
    <mergeCell ref="AA18:AA19"/>
    <mergeCell ref="I18:I19"/>
    <mergeCell ref="K18:K19"/>
    <mergeCell ref="L18:L19"/>
    <mergeCell ref="P18:P19"/>
    <mergeCell ref="Q18:Q19"/>
    <mergeCell ref="R18:R19"/>
    <mergeCell ref="S21:S22"/>
    <mergeCell ref="X21:X22"/>
    <mergeCell ref="Y21:Y22"/>
    <mergeCell ref="Z21:Z22"/>
    <mergeCell ref="AA21:AA22"/>
    <mergeCell ref="R21:R22"/>
    <mergeCell ref="S16:S17"/>
    <mergeCell ref="X16:X17"/>
    <mergeCell ref="Y16:Y17"/>
    <mergeCell ref="Z16:Z17"/>
    <mergeCell ref="AA16:AA17"/>
    <mergeCell ref="A18:A19"/>
    <mergeCell ref="B18:B19"/>
    <mergeCell ref="C18:C19"/>
    <mergeCell ref="D18:D19"/>
    <mergeCell ref="H18:H19"/>
    <mergeCell ref="K16:K17"/>
    <mergeCell ref="L16:L17"/>
    <mergeCell ref="P16:P17"/>
    <mergeCell ref="Q16:Q17"/>
    <mergeCell ref="R16:R17"/>
    <mergeCell ref="A16:A17"/>
    <mergeCell ref="B16:B17"/>
    <mergeCell ref="C16:C17"/>
    <mergeCell ref="D16:D17"/>
    <mergeCell ref="H16:H17"/>
    <mergeCell ref="I16:I17"/>
    <mergeCell ref="S18:S19"/>
    <mergeCell ref="X18:X19"/>
    <mergeCell ref="Y18:Y19"/>
    <mergeCell ref="U14:U15"/>
    <mergeCell ref="V14:V15"/>
    <mergeCell ref="X14:X15"/>
    <mergeCell ref="Y14:Y15"/>
    <mergeCell ref="Z14:Z15"/>
    <mergeCell ref="AA14:AA15"/>
    <mergeCell ref="N14:N15"/>
    <mergeCell ref="P14:P15"/>
    <mergeCell ref="Q14:Q15"/>
    <mergeCell ref="R14:R15"/>
    <mergeCell ref="S14:S15"/>
    <mergeCell ref="A14:A15"/>
    <mergeCell ref="B14:B15"/>
    <mergeCell ref="C14:C15"/>
    <mergeCell ref="D14:D15"/>
    <mergeCell ref="H14:H15"/>
    <mergeCell ref="I14:I15"/>
    <mergeCell ref="K14:K15"/>
    <mergeCell ref="L14:L15"/>
    <mergeCell ref="M14:M15"/>
    <mergeCell ref="AA6:AA7"/>
    <mergeCell ref="A8:A11"/>
    <mergeCell ref="B8:B11"/>
    <mergeCell ref="C8:C11"/>
    <mergeCell ref="D8:D11"/>
    <mergeCell ref="H8:H11"/>
    <mergeCell ref="I8:I11"/>
    <mergeCell ref="Q6:Q7"/>
    <mergeCell ref="R6:R7"/>
    <mergeCell ref="S6:S7"/>
    <mergeCell ref="U6:U7"/>
    <mergeCell ref="V6:V7"/>
    <mergeCell ref="AA8:AA11"/>
    <mergeCell ref="S8:S11"/>
    <mergeCell ref="U8:U11"/>
    <mergeCell ref="V8:V11"/>
    <mergeCell ref="X8:X11"/>
    <mergeCell ref="Y8:Y11"/>
    <mergeCell ref="Z8:Z11"/>
    <mergeCell ref="K8:K11"/>
    <mergeCell ref="L8:L11"/>
    <mergeCell ref="P8:P11"/>
    <mergeCell ref="Q8:Q11"/>
    <mergeCell ref="R8:R11"/>
    <mergeCell ref="X4:Z4"/>
    <mergeCell ref="A6:A7"/>
    <mergeCell ref="B6:B7"/>
    <mergeCell ref="C6:C7"/>
    <mergeCell ref="D6:D7"/>
    <mergeCell ref="H6:H7"/>
    <mergeCell ref="I6:I7"/>
    <mergeCell ref="K6:K7"/>
    <mergeCell ref="L6:L7"/>
    <mergeCell ref="P6:P7"/>
    <mergeCell ref="A4:I4"/>
    <mergeCell ref="K4:N4"/>
    <mergeCell ref="Q4:S4"/>
    <mergeCell ref="U4:V4"/>
    <mergeCell ref="X6:X7"/>
    <mergeCell ref="Y6:Y7"/>
    <mergeCell ref="Z6:Z7"/>
    <mergeCell ref="E6:E7"/>
  </mergeCells>
  <conditionalFormatting sqref="P6:P58">
    <cfRule type="dataBar" priority="2">
      <dataBar>
        <cfvo type="min" val="0"/>
        <cfvo type="max" val="0"/>
        <color rgb="FFFF555A"/>
      </dataBar>
    </cfRule>
  </conditionalFormatting>
  <conditionalFormatting sqref="P6:P58 R6:R58">
    <cfRule type="dataBar" priority="1">
      <dataBar>
        <cfvo type="min" val="0"/>
        <cfvo type="max" val="0"/>
        <color rgb="FFFFB628"/>
      </dataBar>
    </cfRule>
  </conditionalFormatting>
  <printOptions horizontalCentered="1"/>
  <pageMargins left="0.13" right="0.15" top="0" bottom="0.35" header="0.13" footer="0.14000000000000001"/>
  <pageSetup paperSize="5" scale="66" fitToHeight="2" orientation="landscape" r:id="rId1"/>
  <headerFooter>
    <oddFooter>&amp;L&amp;D&amp;R&amp;10Page &amp;P of  &amp;N</oddFooter>
  </headerFooter>
</worksheet>
</file>

<file path=xl/worksheets/sheet4.xml><?xml version="1.0" encoding="utf-8"?>
<worksheet xmlns="http://schemas.openxmlformats.org/spreadsheetml/2006/main" xmlns:r="http://schemas.openxmlformats.org/officeDocument/2006/relationships">
  <sheetPr>
    <tabColor theme="6" tint="-0.249977111117893"/>
  </sheetPr>
  <dimension ref="A1:V24"/>
  <sheetViews>
    <sheetView zoomScale="87" zoomScaleNormal="87" workbookViewId="0">
      <selection activeCell="A5" sqref="A5"/>
    </sheetView>
  </sheetViews>
  <sheetFormatPr defaultColWidth="8.85546875" defaultRowHeight="15"/>
  <cols>
    <col min="1" max="1" width="5.42578125" style="295" bestFit="1" customWidth="1"/>
    <col min="2" max="2" width="14.140625" style="294" customWidth="1"/>
    <col min="3" max="3" width="11" style="294" bestFit="1" customWidth="1"/>
    <col min="4" max="4" width="30" style="294" customWidth="1"/>
    <col min="5" max="5" width="9.7109375" style="296" customWidth="1"/>
    <col min="6" max="6" width="11.140625" style="295" customWidth="1"/>
    <col min="7" max="7" width="1.5703125" style="295" customWidth="1"/>
    <col min="8" max="8" width="10.5703125" style="296" customWidth="1"/>
    <col min="9" max="9" width="7.7109375" style="299" customWidth="1"/>
    <col min="10" max="10" width="1.85546875" style="299" customWidth="1"/>
    <col min="11" max="11" width="11" style="295" hidden="1" customWidth="1"/>
    <col min="12" max="12" width="14.140625" style="299" customWidth="1"/>
    <col min="13" max="13" width="9.85546875" style="299" customWidth="1"/>
    <col min="14" max="14" width="11.140625" style="299" customWidth="1"/>
    <col min="15" max="15" width="25.140625" style="295" customWidth="1"/>
    <col min="16" max="16" width="1.7109375" style="295" customWidth="1"/>
    <col min="17" max="17" width="12" style="295" customWidth="1"/>
    <col min="18" max="18" width="15.85546875" style="295" customWidth="1"/>
    <col min="19" max="19" width="1.85546875" style="295" customWidth="1"/>
    <col min="20" max="20" width="10.85546875" style="295" customWidth="1"/>
    <col min="21" max="21" width="5.42578125" style="294" customWidth="1"/>
    <col min="22" max="22" width="12.5703125" style="294" customWidth="1"/>
    <col min="23" max="16384" width="8.85546875" style="294"/>
  </cols>
  <sheetData>
    <row r="1" spans="1:22" ht="31.5" customHeight="1">
      <c r="A1" s="557" t="s">
        <v>0</v>
      </c>
      <c r="B1" s="557"/>
      <c r="C1" s="557"/>
      <c r="D1" s="557"/>
      <c r="E1" s="557"/>
      <c r="F1" s="557"/>
      <c r="G1" s="557"/>
      <c r="H1" s="557"/>
      <c r="I1" s="557"/>
      <c r="J1" s="557"/>
      <c r="K1" s="557"/>
      <c r="L1" s="557"/>
      <c r="M1" s="557"/>
      <c r="N1" s="557"/>
      <c r="O1" s="294"/>
      <c r="P1" s="294"/>
      <c r="Q1" s="294"/>
      <c r="R1" s="294"/>
      <c r="S1" s="294"/>
    </row>
    <row r="2" spans="1:22" ht="31.5" customHeight="1">
      <c r="A2" s="558" t="s">
        <v>132</v>
      </c>
      <c r="B2" s="558"/>
      <c r="C2" s="558"/>
      <c r="D2" s="558"/>
      <c r="E2" s="558"/>
      <c r="F2" s="558"/>
      <c r="G2" s="558"/>
      <c r="H2" s="558"/>
      <c r="I2" s="558"/>
      <c r="J2" s="558"/>
      <c r="K2" s="558"/>
      <c r="L2" s="558"/>
      <c r="M2" s="558"/>
      <c r="N2" s="558"/>
      <c r="O2" s="294"/>
      <c r="P2" s="294"/>
      <c r="Q2" s="294"/>
      <c r="R2" s="294"/>
      <c r="S2" s="294"/>
    </row>
    <row r="3" spans="1:22" ht="29.25" customHeight="1" thickBot="1">
      <c r="A3" s="559" t="s">
        <v>529</v>
      </c>
      <c r="B3" s="559"/>
      <c r="C3" s="559"/>
      <c r="D3" s="559"/>
      <c r="E3" s="559"/>
      <c r="F3" s="559"/>
      <c r="G3" s="559"/>
      <c r="H3" s="559"/>
      <c r="I3" s="559"/>
      <c r="J3" s="559"/>
      <c r="K3" s="559"/>
      <c r="L3" s="559"/>
      <c r="M3" s="311" t="s">
        <v>1</v>
      </c>
      <c r="N3" s="262">
        <f>215000+3928</f>
        <v>218928</v>
      </c>
      <c r="O3" s="312"/>
      <c r="P3" s="312"/>
      <c r="Q3" s="312"/>
      <c r="R3" s="312"/>
      <c r="S3" s="312"/>
    </row>
    <row r="4" spans="1:22" ht="21.75" customHeight="1" thickBot="1">
      <c r="A4" s="568" t="s">
        <v>2</v>
      </c>
      <c r="B4" s="569"/>
      <c r="C4" s="569"/>
      <c r="D4" s="569"/>
      <c r="E4" s="569"/>
      <c r="F4" s="570"/>
      <c r="G4" s="313"/>
      <c r="H4" s="571" t="s">
        <v>3</v>
      </c>
      <c r="I4" s="573"/>
      <c r="J4" s="314"/>
      <c r="K4" s="315" t="s">
        <v>4</v>
      </c>
      <c r="L4" s="563" t="s">
        <v>4</v>
      </c>
      <c r="M4" s="574"/>
      <c r="N4" s="574"/>
      <c r="O4" s="564"/>
      <c r="P4" s="316"/>
      <c r="Q4" s="563" t="s">
        <v>5</v>
      </c>
      <c r="R4" s="564"/>
      <c r="S4" s="317"/>
      <c r="T4" s="565" t="s">
        <v>6</v>
      </c>
      <c r="U4" s="566"/>
      <c r="V4" s="567"/>
    </row>
    <row r="5" spans="1:22" ht="72" customHeight="1">
      <c r="A5" s="1069" t="s">
        <v>591</v>
      </c>
      <c r="B5" s="318" t="s">
        <v>7</v>
      </c>
      <c r="C5" s="318" t="s">
        <v>8</v>
      </c>
      <c r="D5" s="318" t="s">
        <v>9</v>
      </c>
      <c r="E5" s="319" t="s">
        <v>12</v>
      </c>
      <c r="F5" s="318" t="s">
        <v>13</v>
      </c>
      <c r="G5" s="499"/>
      <c r="H5" s="321" t="s">
        <v>14</v>
      </c>
      <c r="I5" s="256" t="s">
        <v>15</v>
      </c>
      <c r="J5" s="498"/>
      <c r="K5" s="322" t="s">
        <v>16</v>
      </c>
      <c r="L5" s="323" t="s">
        <v>14</v>
      </c>
      <c r="M5" s="323" t="s">
        <v>15</v>
      </c>
      <c r="N5" s="323" t="s">
        <v>17</v>
      </c>
      <c r="O5" s="321" t="s">
        <v>18</v>
      </c>
      <c r="P5" s="497"/>
      <c r="Q5" s="324" t="s">
        <v>19</v>
      </c>
      <c r="R5" s="325" t="s">
        <v>18</v>
      </c>
      <c r="S5" s="497"/>
      <c r="T5" s="323" t="s">
        <v>20</v>
      </c>
      <c r="U5" s="323" t="s">
        <v>21</v>
      </c>
      <c r="V5" s="323" t="s">
        <v>22</v>
      </c>
    </row>
    <row r="6" spans="1:22" ht="37.5" customHeight="1">
      <c r="A6" s="1110">
        <v>3344</v>
      </c>
      <c r="B6" s="469" t="s">
        <v>146</v>
      </c>
      <c r="C6" s="469" t="s">
        <v>147</v>
      </c>
      <c r="D6" s="469" t="s">
        <v>349</v>
      </c>
      <c r="E6" s="463">
        <v>9320.2099999999991</v>
      </c>
      <c r="F6" s="467">
        <v>2</v>
      </c>
      <c r="G6" s="467"/>
      <c r="H6" s="463">
        <f t="shared" ref="H6:H13" si="0">E6</f>
        <v>9320.2099999999991</v>
      </c>
      <c r="I6" s="472">
        <v>1</v>
      </c>
      <c r="J6" s="472"/>
      <c r="K6" s="466">
        <f>VLOOKUP(A6,'[1]Final_Fund 710 Capital for  (3)'!$A$7:$Y$19,25,FALSE)</f>
        <v>2.6666666666666665</v>
      </c>
      <c r="L6" s="465">
        <v>9320.2099999999991</v>
      </c>
      <c r="M6" s="472">
        <v>1</v>
      </c>
      <c r="N6" s="465">
        <v>9320.2099999999991</v>
      </c>
      <c r="O6" s="491" t="s">
        <v>392</v>
      </c>
      <c r="P6" s="488"/>
      <c r="Q6" s="496">
        <v>9320</v>
      </c>
      <c r="R6" s="489"/>
      <c r="S6" s="488"/>
      <c r="T6" s="459" t="s">
        <v>391</v>
      </c>
      <c r="U6" s="458">
        <v>932</v>
      </c>
      <c r="V6" s="458" t="s">
        <v>390</v>
      </c>
    </row>
    <row r="7" spans="1:22" ht="40.5" customHeight="1">
      <c r="A7" s="1110">
        <v>9220</v>
      </c>
      <c r="B7" s="469" t="s">
        <v>367</v>
      </c>
      <c r="C7" s="469" t="s">
        <v>266</v>
      </c>
      <c r="D7" s="469" t="s">
        <v>372</v>
      </c>
      <c r="E7" s="468">
        <v>6500</v>
      </c>
      <c r="F7" s="467">
        <v>4</v>
      </c>
      <c r="G7" s="467"/>
      <c r="H7" s="463">
        <f t="shared" si="0"/>
        <v>6500</v>
      </c>
      <c r="I7" s="464">
        <v>1</v>
      </c>
      <c r="J7" s="464"/>
      <c r="K7" s="466">
        <f>VLOOKUP(A7, '[1]Final_Fund 710 Capital for  (3)'!$A$7:$Y$24,25,FALSE)</f>
        <v>2.7777777777777777</v>
      </c>
      <c r="L7" s="465">
        <v>6500</v>
      </c>
      <c r="M7" s="464">
        <v>2</v>
      </c>
      <c r="N7" s="463">
        <v>6500</v>
      </c>
      <c r="O7" s="486"/>
      <c r="P7" s="484"/>
      <c r="Q7" s="490">
        <v>6500</v>
      </c>
      <c r="R7" s="485"/>
      <c r="S7" s="484"/>
      <c r="T7" s="459">
        <v>1.3</v>
      </c>
      <c r="U7" s="458">
        <v>941</v>
      </c>
      <c r="V7" s="428" t="s">
        <v>385</v>
      </c>
    </row>
    <row r="8" spans="1:22" ht="41.25" customHeight="1">
      <c r="A8" s="1110">
        <v>3377</v>
      </c>
      <c r="B8" s="469" t="s">
        <v>389</v>
      </c>
      <c r="C8" s="469" t="s">
        <v>162</v>
      </c>
      <c r="D8" s="469" t="s">
        <v>360</v>
      </c>
      <c r="E8" s="463">
        <v>6800</v>
      </c>
      <c r="F8" s="467">
        <v>5</v>
      </c>
      <c r="G8" s="467"/>
      <c r="H8" s="463">
        <f t="shared" si="0"/>
        <v>6800</v>
      </c>
      <c r="I8" s="472">
        <v>2</v>
      </c>
      <c r="J8" s="472"/>
      <c r="K8" s="466">
        <f>VLOOKUP(A8,'[1]Final_Fund 710 Capital for  (3)'!$A$7:$Y$19,25,FALSE)</f>
        <v>4.5555555555555554</v>
      </c>
      <c r="L8" s="465">
        <v>6800</v>
      </c>
      <c r="M8" s="472">
        <v>3</v>
      </c>
      <c r="N8" s="463">
        <v>6800</v>
      </c>
      <c r="O8" s="491" t="s">
        <v>388</v>
      </c>
      <c r="P8" s="488"/>
      <c r="Q8" s="490">
        <v>6800</v>
      </c>
      <c r="R8" s="489"/>
      <c r="S8" s="488"/>
      <c r="T8" s="459">
        <v>1.3</v>
      </c>
      <c r="U8" s="458">
        <v>950</v>
      </c>
      <c r="V8" s="428" t="s">
        <v>387</v>
      </c>
    </row>
    <row r="9" spans="1:22" ht="120">
      <c r="A9" s="1110">
        <v>3447</v>
      </c>
      <c r="B9" s="469" t="s">
        <v>367</v>
      </c>
      <c r="C9" s="469" t="s">
        <v>368</v>
      </c>
      <c r="D9" s="469" t="s">
        <v>369</v>
      </c>
      <c r="E9" s="468">
        <v>50002</v>
      </c>
      <c r="F9" s="467">
        <v>7</v>
      </c>
      <c r="G9" s="467"/>
      <c r="H9" s="463">
        <f t="shared" si="0"/>
        <v>50002</v>
      </c>
      <c r="I9" s="464">
        <v>1</v>
      </c>
      <c r="J9" s="464"/>
      <c r="K9" s="466">
        <f>VLOOKUP(A9,'[1]Final_Fund 710 Capital for  (3)'!$A$7:$Y$19,25,FALSE)</f>
        <v>4.666666666666667</v>
      </c>
      <c r="L9" s="465">
        <v>50002</v>
      </c>
      <c r="M9" s="472">
        <v>4</v>
      </c>
      <c r="N9" s="463">
        <v>50002</v>
      </c>
      <c r="O9" s="462" t="s">
        <v>386</v>
      </c>
      <c r="P9" s="460"/>
      <c r="Q9" s="490">
        <v>0</v>
      </c>
      <c r="R9" s="461"/>
      <c r="S9" s="460"/>
      <c r="T9" s="459" t="s">
        <v>145</v>
      </c>
      <c r="U9" s="458">
        <v>955</v>
      </c>
      <c r="V9" s="428" t="s">
        <v>379</v>
      </c>
    </row>
    <row r="10" spans="1:22" ht="42.75" customHeight="1">
      <c r="A10" s="1110">
        <v>9201</v>
      </c>
      <c r="B10" s="469" t="s">
        <v>373</v>
      </c>
      <c r="C10" s="469" t="s">
        <v>266</v>
      </c>
      <c r="D10" s="469" t="s">
        <v>374</v>
      </c>
      <c r="E10" s="468">
        <v>35000</v>
      </c>
      <c r="F10" s="467">
        <v>3</v>
      </c>
      <c r="G10" s="467"/>
      <c r="H10" s="463">
        <f t="shared" si="0"/>
        <v>35000</v>
      </c>
      <c r="I10" s="464">
        <v>2</v>
      </c>
      <c r="J10" s="464"/>
      <c r="K10" s="466">
        <f>VLOOKUP(A10,'[1]Final_Fund 710 Capital for  (3)'!$A$7:$Y$24,25,FALSE)</f>
        <v>6.1111111111111107</v>
      </c>
      <c r="L10" s="465">
        <v>35000</v>
      </c>
      <c r="M10" s="464">
        <v>5</v>
      </c>
      <c r="N10" s="463">
        <v>35000</v>
      </c>
      <c r="O10" s="486"/>
      <c r="P10" s="484"/>
      <c r="Q10" s="490">
        <v>35000</v>
      </c>
      <c r="R10" s="485"/>
      <c r="S10" s="484"/>
      <c r="T10" s="459">
        <v>1.3</v>
      </c>
      <c r="U10" s="458">
        <v>941</v>
      </c>
      <c r="V10" s="428" t="s">
        <v>385</v>
      </c>
    </row>
    <row r="11" spans="1:22" ht="46.5" customHeight="1">
      <c r="A11" s="1110">
        <v>3425</v>
      </c>
      <c r="B11" s="469" t="s">
        <v>189</v>
      </c>
      <c r="C11" s="469" t="s">
        <v>157</v>
      </c>
      <c r="D11" s="469" t="s">
        <v>361</v>
      </c>
      <c r="E11" s="463">
        <v>21304.02</v>
      </c>
      <c r="F11" s="467">
        <v>20</v>
      </c>
      <c r="G11" s="467"/>
      <c r="H11" s="463">
        <f t="shared" si="0"/>
        <v>21304.02</v>
      </c>
      <c r="I11" s="472">
        <v>3</v>
      </c>
      <c r="J11" s="472"/>
      <c r="K11" s="466">
        <f>VLOOKUP(A11,'[1]Final_Fund 710 Capital for  (3)'!$A$7:$Y$19,25,FALSE)</f>
        <v>6.1111111111111107</v>
      </c>
      <c r="L11" s="465">
        <v>21304.02</v>
      </c>
      <c r="M11" s="472">
        <v>6</v>
      </c>
      <c r="N11" s="463">
        <v>21304</v>
      </c>
      <c r="O11" s="469"/>
      <c r="P11" s="494"/>
      <c r="Q11" s="490">
        <v>21304</v>
      </c>
      <c r="R11" s="495"/>
      <c r="S11" s="494"/>
      <c r="T11" s="493" t="s">
        <v>384</v>
      </c>
      <c r="U11" s="458">
        <v>942</v>
      </c>
      <c r="V11" s="492" t="s">
        <v>383</v>
      </c>
    </row>
    <row r="12" spans="1:22" ht="36" customHeight="1">
      <c r="A12" s="1110">
        <v>3334</v>
      </c>
      <c r="B12" s="469" t="s">
        <v>363</v>
      </c>
      <c r="C12" s="469" t="s">
        <v>364</v>
      </c>
      <c r="D12" s="469" t="s">
        <v>365</v>
      </c>
      <c r="E12" s="463">
        <v>60000</v>
      </c>
      <c r="F12" s="467">
        <v>3</v>
      </c>
      <c r="G12" s="467"/>
      <c r="H12" s="465">
        <f t="shared" si="0"/>
        <v>60000</v>
      </c>
      <c r="I12" s="467">
        <v>1</v>
      </c>
      <c r="J12" s="467"/>
      <c r="K12" s="466">
        <f>VLOOKUP(A12,'[1]Final_Fund 710 Capital for  (3)'!$A$7:$Y$19,25,FALSE)</f>
        <v>6.4444444444444446</v>
      </c>
      <c r="L12" s="465">
        <v>60000</v>
      </c>
      <c r="M12" s="472">
        <v>7</v>
      </c>
      <c r="N12" s="463">
        <v>60000</v>
      </c>
      <c r="O12" s="491" t="s">
        <v>382</v>
      </c>
      <c r="P12" s="488"/>
      <c r="Q12" s="490">
        <v>60000</v>
      </c>
      <c r="R12" s="489"/>
      <c r="S12" s="488"/>
      <c r="T12" s="459" t="s">
        <v>145</v>
      </c>
      <c r="U12" s="458">
        <v>944</v>
      </c>
      <c r="V12" s="428" t="s">
        <v>381</v>
      </c>
    </row>
    <row r="13" spans="1:22" ht="33.75" customHeight="1">
      <c r="A13" s="1110">
        <v>3418</v>
      </c>
      <c r="B13" s="469" t="s">
        <v>367</v>
      </c>
      <c r="C13" s="469" t="s">
        <v>368</v>
      </c>
      <c r="D13" s="469" t="s">
        <v>380</v>
      </c>
      <c r="E13" s="468">
        <v>40002</v>
      </c>
      <c r="F13" s="467">
        <v>3</v>
      </c>
      <c r="G13" s="467"/>
      <c r="H13" s="463">
        <f t="shared" si="0"/>
        <v>40002</v>
      </c>
      <c r="I13" s="464">
        <v>2</v>
      </c>
      <c r="J13" s="464"/>
      <c r="K13" s="466">
        <f>VLOOKUP(A13,'[1]Final_Fund 710 Capital for  (3)'!$A$7:$Y$19,25,FALSE)</f>
        <v>8.2222222222222214</v>
      </c>
      <c r="L13" s="465">
        <v>30002</v>
      </c>
      <c r="M13" s="464">
        <v>8</v>
      </c>
      <c r="N13" s="487">
        <v>30002</v>
      </c>
      <c r="O13" s="486"/>
      <c r="P13" s="484"/>
      <c r="Q13" s="1040">
        <v>30002</v>
      </c>
      <c r="R13" s="485"/>
      <c r="S13" s="484"/>
      <c r="T13" s="459" t="s">
        <v>145</v>
      </c>
      <c r="U13" s="458">
        <v>955</v>
      </c>
      <c r="V13" s="428" t="s">
        <v>379</v>
      </c>
    </row>
    <row r="14" spans="1:22" ht="11.25" customHeight="1">
      <c r="A14" s="483"/>
      <c r="B14" s="482"/>
      <c r="C14" s="482"/>
      <c r="D14" s="482"/>
      <c r="E14" s="477"/>
      <c r="F14" s="481"/>
      <c r="G14" s="481"/>
      <c r="H14" s="477"/>
      <c r="I14" s="478"/>
      <c r="J14" s="478"/>
      <c r="K14" s="480"/>
      <c r="L14" s="479"/>
      <c r="M14" s="478"/>
      <c r="N14" s="477"/>
      <c r="O14" s="476"/>
      <c r="P14" s="475"/>
      <c r="Q14" s="475"/>
      <c r="R14" s="475"/>
      <c r="S14" s="475"/>
      <c r="T14" s="474"/>
      <c r="U14" s="473"/>
      <c r="V14" s="473"/>
    </row>
    <row r="15" spans="1:22" ht="34.5" customHeight="1">
      <c r="A15" s="1108">
        <v>9204</v>
      </c>
      <c r="B15" s="469" t="s">
        <v>189</v>
      </c>
      <c r="C15" s="469" t="s">
        <v>157</v>
      </c>
      <c r="D15" s="469" t="s">
        <v>362</v>
      </c>
      <c r="E15" s="463">
        <v>7600</v>
      </c>
      <c r="F15" s="467">
        <v>3</v>
      </c>
      <c r="G15" s="467"/>
      <c r="H15" s="463">
        <f>E15</f>
        <v>7600</v>
      </c>
      <c r="I15" s="464">
        <v>4</v>
      </c>
      <c r="J15" s="464"/>
      <c r="K15" s="466">
        <f>VLOOKUP(A15,'[1]Final_Fund 710 Capital for  (3)'!$A$7:$Y$19,25,FALSE)</f>
        <v>8.7777777777777786</v>
      </c>
      <c r="L15" s="465"/>
      <c r="M15" s="472">
        <v>9</v>
      </c>
      <c r="N15" s="463">
        <v>0</v>
      </c>
      <c r="O15" s="463"/>
      <c r="P15" s="470"/>
      <c r="Q15" s="471"/>
      <c r="R15" s="471"/>
      <c r="S15" s="470"/>
      <c r="T15" s="459"/>
      <c r="U15" s="458"/>
      <c r="V15" s="458"/>
    </row>
    <row r="16" spans="1:22" ht="39.75" customHeight="1">
      <c r="A16" s="1108">
        <v>3419</v>
      </c>
      <c r="B16" s="469" t="s">
        <v>367</v>
      </c>
      <c r="C16" s="469" t="s">
        <v>368</v>
      </c>
      <c r="D16" s="469" t="s">
        <v>371</v>
      </c>
      <c r="E16" s="468">
        <v>15002</v>
      </c>
      <c r="F16" s="467">
        <v>5</v>
      </c>
      <c r="G16" s="467"/>
      <c r="H16" s="463">
        <f>E16</f>
        <v>15002</v>
      </c>
      <c r="I16" s="464">
        <v>3</v>
      </c>
      <c r="J16" s="464"/>
      <c r="K16" s="466">
        <f>VLOOKUP(A16,'[1]Final_Fund 710 Capital for  (3)'!$A$7:$Y$19,25,FALSE)</f>
        <v>9.3333333333333339</v>
      </c>
      <c r="L16" s="465"/>
      <c r="M16" s="464">
        <v>10</v>
      </c>
      <c r="N16" s="463">
        <v>0</v>
      </c>
      <c r="O16" s="462" t="s">
        <v>378</v>
      </c>
      <c r="P16" s="460"/>
      <c r="Q16" s="461"/>
      <c r="R16" s="461"/>
      <c r="S16" s="460"/>
      <c r="T16" s="459"/>
      <c r="U16" s="458"/>
      <c r="V16" s="458"/>
    </row>
    <row r="17" spans="1:22" ht="52.5" customHeight="1" thickBot="1">
      <c r="A17" s="1109">
        <v>3555</v>
      </c>
      <c r="B17" s="457" t="s">
        <v>363</v>
      </c>
      <c r="C17" s="457" t="s">
        <v>364</v>
      </c>
      <c r="D17" s="457" t="s">
        <v>366</v>
      </c>
      <c r="E17" s="452">
        <v>8359.58</v>
      </c>
      <c r="F17" s="456">
        <v>2</v>
      </c>
      <c r="G17" s="456"/>
      <c r="H17" s="454">
        <f>E17</f>
        <v>8359.58</v>
      </c>
      <c r="I17" s="456">
        <v>2</v>
      </c>
      <c r="J17" s="456"/>
      <c r="K17" s="455">
        <f>VLOOKUP(A17,'[1]Final_Fund 710 Capital for  (3)'!$A$7:$Y$19,25,FALSE)</f>
        <v>9.4444444444444446</v>
      </c>
      <c r="L17" s="454"/>
      <c r="M17" s="453">
        <v>11</v>
      </c>
      <c r="N17" s="452">
        <v>0</v>
      </c>
      <c r="O17" s="451" t="s">
        <v>377</v>
      </c>
      <c r="P17" s="449"/>
      <c r="Q17" s="450"/>
      <c r="R17" s="450"/>
      <c r="S17" s="449"/>
      <c r="T17" s="448"/>
      <c r="U17" s="447"/>
      <c r="V17" s="447"/>
    </row>
    <row r="18" spans="1:22" ht="15.75" thickBot="1">
      <c r="T18" s="294"/>
    </row>
    <row r="19" spans="1:22">
      <c r="A19" s="294"/>
      <c r="C19" s="531"/>
      <c r="D19" s="199"/>
      <c r="E19" s="446"/>
      <c r="F19" s="442"/>
      <c r="G19" s="306" t="s">
        <v>513</v>
      </c>
      <c r="H19" s="445">
        <f>SUM(H6:H17)</f>
        <v>259889.80999999997</v>
      </c>
      <c r="I19" s="444"/>
      <c r="J19" s="443"/>
      <c r="K19" s="442"/>
      <c r="L19" s="442"/>
      <c r="M19" s="306" t="s">
        <v>130</v>
      </c>
      <c r="N19" s="441">
        <f>SUM(N6:N13)</f>
        <v>218928.21</v>
      </c>
      <c r="O19" s="326"/>
      <c r="P19" s="326"/>
      <c r="Q19" s="440">
        <f>SUM(Q6:Q17)</f>
        <v>168926</v>
      </c>
      <c r="R19" s="326"/>
      <c r="S19" s="326"/>
      <c r="T19" s="294"/>
    </row>
    <row r="20" spans="1:22" s="299" customFormat="1" ht="15.75" thickBot="1">
      <c r="A20" s="294"/>
      <c r="B20" s="294"/>
      <c r="C20" s="294"/>
      <c r="D20" s="199"/>
      <c r="E20" s="439"/>
      <c r="F20" s="307"/>
      <c r="G20" s="307" t="s">
        <v>131</v>
      </c>
      <c r="H20" s="436">
        <f>$N$3-H19</f>
        <v>-40961.809999999969</v>
      </c>
      <c r="I20" s="278"/>
      <c r="J20" s="438"/>
      <c r="K20" s="437"/>
      <c r="L20" s="307"/>
      <c r="M20" s="307" t="s">
        <v>131</v>
      </c>
      <c r="N20" s="436">
        <f>$N$3-N19</f>
        <v>-0.20999999999185093</v>
      </c>
      <c r="O20" s="326"/>
      <c r="P20" s="326"/>
      <c r="Q20" s="435">
        <f>N3-Q19</f>
        <v>50002</v>
      </c>
      <c r="R20" s="326"/>
      <c r="S20" s="326"/>
    </row>
    <row r="21" spans="1:22" s="299" customFormat="1">
      <c r="A21" s="295"/>
      <c r="B21" s="294"/>
      <c r="C21" s="294"/>
      <c r="D21" s="294"/>
      <c r="E21" s="296"/>
      <c r="F21" s="295"/>
      <c r="G21" s="295"/>
      <c r="H21" s="296"/>
      <c r="K21" s="295"/>
      <c r="O21" s="295"/>
      <c r="P21" s="295"/>
      <c r="Q21" s="295"/>
      <c r="R21" s="295"/>
      <c r="S21" s="295"/>
    </row>
    <row r="22" spans="1:22" ht="15.75" thickBot="1">
      <c r="T22" s="294"/>
    </row>
    <row r="23" spans="1:22">
      <c r="A23" s="433" t="s">
        <v>375</v>
      </c>
      <c r="B23" s="301"/>
      <c r="C23" s="977" t="s">
        <v>376</v>
      </c>
      <c r="D23" s="977"/>
      <c r="E23" s="977"/>
      <c r="F23" s="978"/>
      <c r="T23" s="294"/>
    </row>
    <row r="24" spans="1:22" ht="15.75" thickBot="1">
      <c r="A24" s="434"/>
      <c r="B24" s="300"/>
      <c r="C24" s="979"/>
      <c r="D24" s="979"/>
      <c r="E24" s="979"/>
      <c r="F24" s="980"/>
      <c r="T24" s="294"/>
    </row>
  </sheetData>
  <mergeCells count="9">
    <mergeCell ref="C23:F24"/>
    <mergeCell ref="L4:O4"/>
    <mergeCell ref="Q4:R4"/>
    <mergeCell ref="A1:N1"/>
    <mergeCell ref="A2:N2"/>
    <mergeCell ref="T4:V4"/>
    <mergeCell ref="A4:F4"/>
    <mergeCell ref="A3:L3"/>
    <mergeCell ref="H4:I4"/>
  </mergeCells>
  <conditionalFormatting sqref="K6:K17 M6:M17">
    <cfRule type="dataBar" priority="1">
      <dataBar>
        <cfvo type="min" val="0"/>
        <cfvo type="max" val="0"/>
        <color rgb="FFFFB628"/>
      </dataBar>
    </cfRule>
  </conditionalFormatting>
  <printOptions horizontalCentered="1"/>
  <pageMargins left="0.25" right="0.25" top="0.2" bottom="0.42" header="0.13" footer="0.17"/>
  <pageSetup paperSize="5" scale="74" orientation="landscape" r:id="rId1"/>
  <headerFooter>
    <oddFooter>&amp;L&amp;D&amp;R&amp;10Page  &amp;N of  &amp;N</oddFooter>
  </headerFooter>
</worksheet>
</file>

<file path=xl/worksheets/sheet5.xml><?xml version="1.0" encoding="utf-8"?>
<worksheet xmlns="http://schemas.openxmlformats.org/spreadsheetml/2006/main" xmlns:r="http://schemas.openxmlformats.org/officeDocument/2006/relationships">
  <sheetPr>
    <tabColor rgb="FFFF0000"/>
  </sheetPr>
  <dimension ref="A1:R215"/>
  <sheetViews>
    <sheetView zoomScale="87" zoomScaleNormal="87" workbookViewId="0">
      <selection activeCell="F35" sqref="F35:F36"/>
    </sheetView>
  </sheetViews>
  <sheetFormatPr defaultColWidth="8.85546875" defaultRowHeight="15"/>
  <cols>
    <col min="1" max="1" width="5.42578125" style="295" bestFit="1" customWidth="1"/>
    <col min="2" max="2" width="13" style="294" customWidth="1"/>
    <col min="3" max="3" width="9" style="294" customWidth="1"/>
    <col min="4" max="4" width="18.42578125" style="294" customWidth="1"/>
    <col min="5" max="5" width="26.140625" style="296" customWidth="1"/>
    <col min="6" max="6" width="26.85546875" style="296" customWidth="1"/>
    <col min="7" max="7" width="11" style="296" bestFit="1" customWidth="1"/>
    <col min="8" max="8" width="9" style="295" customWidth="1"/>
    <col min="9" max="9" width="1.85546875" style="299" customWidth="1"/>
    <col min="10" max="10" width="14.140625" style="299" customWidth="1"/>
    <col min="11" max="11" width="15" style="295" customWidth="1"/>
    <col min="12" max="12" width="1.7109375" style="295" customWidth="1"/>
    <col min="13" max="13" width="12" style="295" customWidth="1"/>
    <col min="14" max="14" width="14.7109375" style="295" customWidth="1"/>
    <col min="15" max="15" width="1.85546875" style="295" customWidth="1"/>
    <col min="16" max="16" width="10.7109375" style="295" customWidth="1"/>
    <col min="17" max="17" width="5.42578125" style="295" customWidth="1"/>
    <col min="18" max="18" width="11" style="295" customWidth="1"/>
    <col min="19" max="16384" width="8.85546875" style="294"/>
  </cols>
  <sheetData>
    <row r="1" spans="1:18" ht="31.5" customHeight="1">
      <c r="A1" s="557" t="s">
        <v>0</v>
      </c>
      <c r="B1" s="557"/>
      <c r="C1" s="557"/>
      <c r="D1" s="557"/>
      <c r="E1" s="557"/>
      <c r="F1" s="557"/>
      <c r="G1" s="557"/>
      <c r="H1" s="557"/>
      <c r="I1" s="557"/>
      <c r="J1" s="557"/>
      <c r="K1" s="557"/>
      <c r="L1" s="557"/>
      <c r="M1" s="557"/>
      <c r="N1" s="557"/>
      <c r="O1" s="294"/>
    </row>
    <row r="2" spans="1:18" ht="31.5" customHeight="1">
      <c r="A2" s="558" t="s">
        <v>132</v>
      </c>
      <c r="B2" s="558"/>
      <c r="C2" s="558"/>
      <c r="D2" s="558"/>
      <c r="E2" s="558"/>
      <c r="F2" s="558"/>
      <c r="G2" s="558"/>
      <c r="H2" s="558"/>
      <c r="I2" s="558"/>
      <c r="J2" s="558"/>
      <c r="K2" s="558"/>
      <c r="L2" s="558"/>
      <c r="M2" s="558"/>
      <c r="N2" s="558"/>
      <c r="O2" s="294"/>
    </row>
    <row r="3" spans="1:18" ht="29.25" customHeight="1" thickBot="1">
      <c r="A3" s="559" t="s">
        <v>455</v>
      </c>
      <c r="B3" s="559"/>
      <c r="C3" s="559"/>
      <c r="D3" s="559"/>
      <c r="E3" s="559"/>
      <c r="F3" s="559"/>
      <c r="G3" s="559"/>
      <c r="H3" s="559"/>
      <c r="I3" s="559"/>
      <c r="J3" s="559"/>
      <c r="K3" s="559"/>
      <c r="L3" s="559"/>
      <c r="M3" s="559"/>
      <c r="N3" s="559"/>
      <c r="O3" s="312"/>
    </row>
    <row r="4" spans="1:18" ht="21.75" customHeight="1" thickBot="1">
      <c r="A4" s="568" t="s">
        <v>2</v>
      </c>
      <c r="B4" s="569"/>
      <c r="C4" s="569"/>
      <c r="D4" s="569"/>
      <c r="E4" s="569"/>
      <c r="F4" s="569"/>
      <c r="G4" s="569"/>
      <c r="H4" s="570"/>
      <c r="I4" s="314"/>
      <c r="J4" s="563" t="s">
        <v>394</v>
      </c>
      <c r="K4" s="564"/>
      <c r="L4" s="316"/>
      <c r="M4" s="563" t="s">
        <v>5</v>
      </c>
      <c r="N4" s="564"/>
      <c r="O4" s="317"/>
      <c r="P4" s="565" t="s">
        <v>6</v>
      </c>
      <c r="Q4" s="566"/>
      <c r="R4" s="567"/>
    </row>
    <row r="5" spans="1:18" ht="72" customHeight="1">
      <c r="A5" s="1069" t="s">
        <v>591</v>
      </c>
      <c r="B5" s="318" t="s">
        <v>7</v>
      </c>
      <c r="C5" s="318" t="s">
        <v>8</v>
      </c>
      <c r="D5" s="318" t="s">
        <v>9</v>
      </c>
      <c r="E5" s="321" t="s">
        <v>393</v>
      </c>
      <c r="F5" s="321" t="s">
        <v>11</v>
      </c>
      <c r="G5" s="319" t="s">
        <v>12</v>
      </c>
      <c r="H5" s="320" t="s">
        <v>13</v>
      </c>
      <c r="I5" s="498"/>
      <c r="J5" s="323" t="s">
        <v>14</v>
      </c>
      <c r="K5" s="321" t="s">
        <v>18</v>
      </c>
      <c r="L5" s="497"/>
      <c r="M5" s="324" t="s">
        <v>19</v>
      </c>
      <c r="N5" s="325" t="s">
        <v>18</v>
      </c>
      <c r="O5" s="497"/>
      <c r="P5" s="323" t="s">
        <v>20</v>
      </c>
      <c r="Q5" s="323" t="s">
        <v>21</v>
      </c>
      <c r="R5" s="323" t="s">
        <v>22</v>
      </c>
    </row>
    <row r="6" spans="1:18">
      <c r="A6" s="983">
        <v>3331</v>
      </c>
      <c r="B6" s="992" t="s">
        <v>38</v>
      </c>
      <c r="C6" s="992" t="s">
        <v>39</v>
      </c>
      <c r="D6" s="992" t="s">
        <v>395</v>
      </c>
      <c r="E6" s="429" t="s">
        <v>350</v>
      </c>
      <c r="F6" s="500" t="s">
        <v>351</v>
      </c>
      <c r="G6" s="995">
        <v>150002</v>
      </c>
      <c r="H6" s="986">
        <v>1</v>
      </c>
      <c r="I6" s="503"/>
      <c r="J6" s="995">
        <v>145000</v>
      </c>
      <c r="K6" s="989"/>
      <c r="L6" s="992"/>
      <c r="M6" s="1041">
        <v>145000</v>
      </c>
      <c r="N6" s="983"/>
      <c r="O6" s="989"/>
      <c r="P6" s="986" t="s">
        <v>346</v>
      </c>
      <c r="Q6" s="986">
        <v>937</v>
      </c>
      <c r="R6" s="998" t="s">
        <v>345</v>
      </c>
    </row>
    <row r="7" spans="1:18">
      <c r="A7" s="984"/>
      <c r="B7" s="993"/>
      <c r="C7" s="993"/>
      <c r="D7" s="993"/>
      <c r="E7" s="429" t="s">
        <v>352</v>
      </c>
      <c r="F7" s="500" t="s">
        <v>395</v>
      </c>
      <c r="G7" s="996"/>
      <c r="H7" s="987"/>
      <c r="I7" s="504"/>
      <c r="J7" s="996"/>
      <c r="K7" s="990"/>
      <c r="L7" s="993"/>
      <c r="M7" s="1042"/>
      <c r="N7" s="984"/>
      <c r="O7" s="990"/>
      <c r="P7" s="987"/>
      <c r="Q7" s="987"/>
      <c r="R7" s="987"/>
    </row>
    <row r="8" spans="1:18">
      <c r="A8" s="984"/>
      <c r="B8" s="993"/>
      <c r="C8" s="993"/>
      <c r="D8" s="993"/>
      <c r="E8" s="429" t="s">
        <v>353</v>
      </c>
      <c r="F8" s="500" t="s">
        <v>396</v>
      </c>
      <c r="G8" s="996"/>
      <c r="H8" s="987"/>
      <c r="I8" s="504"/>
      <c r="J8" s="996"/>
      <c r="K8" s="990"/>
      <c r="L8" s="993"/>
      <c r="M8" s="1042"/>
      <c r="N8" s="984"/>
      <c r="O8" s="990"/>
      <c r="P8" s="987"/>
      <c r="Q8" s="987"/>
      <c r="R8" s="987"/>
    </row>
    <row r="9" spans="1:18">
      <c r="A9" s="984"/>
      <c r="B9" s="993"/>
      <c r="C9" s="993"/>
      <c r="D9" s="993"/>
      <c r="E9" s="429" t="s">
        <v>354</v>
      </c>
      <c r="F9" s="500">
        <v>1</v>
      </c>
      <c r="G9" s="996"/>
      <c r="H9" s="987"/>
      <c r="I9" s="504"/>
      <c r="J9" s="996"/>
      <c r="K9" s="990"/>
      <c r="L9" s="993"/>
      <c r="M9" s="1042"/>
      <c r="N9" s="984"/>
      <c r="O9" s="990"/>
      <c r="P9" s="987"/>
      <c r="Q9" s="987"/>
      <c r="R9" s="987"/>
    </row>
    <row r="10" spans="1:18">
      <c r="A10" s="984"/>
      <c r="B10" s="993"/>
      <c r="C10" s="993"/>
      <c r="D10" s="993"/>
      <c r="E10" s="429" t="s">
        <v>355</v>
      </c>
      <c r="F10" s="500">
        <v>150000</v>
      </c>
      <c r="G10" s="996"/>
      <c r="H10" s="987"/>
      <c r="I10" s="504"/>
      <c r="J10" s="996"/>
      <c r="K10" s="990"/>
      <c r="L10" s="993"/>
      <c r="M10" s="1042"/>
      <c r="N10" s="984"/>
      <c r="O10" s="990"/>
      <c r="P10" s="987"/>
      <c r="Q10" s="987"/>
      <c r="R10" s="987"/>
    </row>
    <row r="11" spans="1:18">
      <c r="A11" s="984"/>
      <c r="B11" s="993"/>
      <c r="C11" s="993"/>
      <c r="D11" s="993"/>
      <c r="E11" s="429" t="s">
        <v>356</v>
      </c>
      <c r="F11" s="500">
        <v>150000</v>
      </c>
      <c r="G11" s="996"/>
      <c r="H11" s="987"/>
      <c r="I11" s="504"/>
      <c r="J11" s="996"/>
      <c r="K11" s="990"/>
      <c r="L11" s="993"/>
      <c r="M11" s="1042"/>
      <c r="N11" s="984"/>
      <c r="O11" s="990"/>
      <c r="P11" s="987"/>
      <c r="Q11" s="987"/>
      <c r="R11" s="987"/>
    </row>
    <row r="12" spans="1:18">
      <c r="A12" s="984"/>
      <c r="B12" s="993"/>
      <c r="C12" s="993"/>
      <c r="D12" s="993"/>
      <c r="E12" s="429" t="s">
        <v>357</v>
      </c>
      <c r="F12" s="500">
        <v>1</v>
      </c>
      <c r="G12" s="996"/>
      <c r="H12" s="987"/>
      <c r="I12" s="504"/>
      <c r="J12" s="996"/>
      <c r="K12" s="990"/>
      <c r="L12" s="993"/>
      <c r="M12" s="1042"/>
      <c r="N12" s="984"/>
      <c r="O12" s="990"/>
      <c r="P12" s="987"/>
      <c r="Q12" s="987"/>
      <c r="R12" s="987"/>
    </row>
    <row r="13" spans="1:18">
      <c r="A13" s="984"/>
      <c r="B13" s="993"/>
      <c r="C13" s="993"/>
      <c r="D13" s="993"/>
      <c r="E13" s="429" t="s">
        <v>358</v>
      </c>
      <c r="F13" s="500">
        <v>1</v>
      </c>
      <c r="G13" s="996"/>
      <c r="H13" s="987"/>
      <c r="I13" s="504"/>
      <c r="J13" s="996"/>
      <c r="K13" s="990"/>
      <c r="L13" s="993"/>
      <c r="M13" s="1042"/>
      <c r="N13" s="984"/>
      <c r="O13" s="990"/>
      <c r="P13" s="987"/>
      <c r="Q13" s="987"/>
      <c r="R13" s="987"/>
    </row>
    <row r="14" spans="1:18">
      <c r="A14" s="985"/>
      <c r="B14" s="994"/>
      <c r="C14" s="994"/>
      <c r="D14" s="994"/>
      <c r="E14" s="429" t="s">
        <v>359</v>
      </c>
      <c r="F14" s="500">
        <v>150002</v>
      </c>
      <c r="G14" s="997"/>
      <c r="H14" s="988"/>
      <c r="I14" s="505"/>
      <c r="J14" s="997"/>
      <c r="K14" s="991"/>
      <c r="L14" s="994"/>
      <c r="M14" s="1043"/>
      <c r="N14" s="985"/>
      <c r="O14" s="991"/>
      <c r="P14" s="988"/>
      <c r="Q14" s="988"/>
      <c r="R14" s="988"/>
    </row>
    <row r="15" spans="1:18">
      <c r="A15" s="983">
        <v>3335</v>
      </c>
      <c r="B15" s="992" t="s">
        <v>38</v>
      </c>
      <c r="C15" s="992" t="s">
        <v>39</v>
      </c>
      <c r="D15" s="992" t="s">
        <v>397</v>
      </c>
      <c r="E15" s="429" t="s">
        <v>350</v>
      </c>
      <c r="F15" s="500" t="s">
        <v>351</v>
      </c>
      <c r="G15" s="995">
        <v>108002</v>
      </c>
      <c r="H15" s="986">
        <v>8</v>
      </c>
      <c r="I15" s="503"/>
      <c r="J15" s="995">
        <v>108002</v>
      </c>
      <c r="K15" s="989"/>
      <c r="L15" s="992"/>
      <c r="M15" s="1041">
        <v>108002</v>
      </c>
      <c r="N15" s="983"/>
      <c r="O15" s="989"/>
      <c r="P15" s="986" t="s">
        <v>346</v>
      </c>
      <c r="Q15" s="986">
        <v>937</v>
      </c>
      <c r="R15" s="998" t="s">
        <v>345</v>
      </c>
    </row>
    <row r="16" spans="1:18" ht="30">
      <c r="A16" s="984"/>
      <c r="B16" s="993"/>
      <c r="C16" s="993"/>
      <c r="D16" s="993"/>
      <c r="E16" s="429" t="s">
        <v>352</v>
      </c>
      <c r="F16" s="500" t="s">
        <v>398</v>
      </c>
      <c r="G16" s="996"/>
      <c r="H16" s="987"/>
      <c r="I16" s="504"/>
      <c r="J16" s="996"/>
      <c r="K16" s="990"/>
      <c r="L16" s="993"/>
      <c r="M16" s="1042"/>
      <c r="N16" s="984"/>
      <c r="O16" s="990"/>
      <c r="P16" s="987"/>
      <c r="Q16" s="987"/>
      <c r="R16" s="987"/>
    </row>
    <row r="17" spans="1:18">
      <c r="A17" s="984"/>
      <c r="B17" s="993"/>
      <c r="C17" s="993"/>
      <c r="D17" s="993"/>
      <c r="E17" s="429" t="s">
        <v>353</v>
      </c>
      <c r="F17" s="500" t="s">
        <v>399</v>
      </c>
      <c r="G17" s="996"/>
      <c r="H17" s="987"/>
      <c r="I17" s="504"/>
      <c r="J17" s="996"/>
      <c r="K17" s="990"/>
      <c r="L17" s="993"/>
      <c r="M17" s="1042"/>
      <c r="N17" s="984"/>
      <c r="O17" s="990"/>
      <c r="P17" s="987"/>
      <c r="Q17" s="987"/>
      <c r="R17" s="987"/>
    </row>
    <row r="18" spans="1:18">
      <c r="A18" s="984"/>
      <c r="B18" s="993"/>
      <c r="C18" s="993"/>
      <c r="D18" s="993"/>
      <c r="E18" s="429" t="s">
        <v>354</v>
      </c>
      <c r="F18" s="500">
        <v>20</v>
      </c>
      <c r="G18" s="996"/>
      <c r="H18" s="987"/>
      <c r="I18" s="504"/>
      <c r="J18" s="996"/>
      <c r="K18" s="990"/>
      <c r="L18" s="993"/>
      <c r="M18" s="1042"/>
      <c r="N18" s="984"/>
      <c r="O18" s="990"/>
      <c r="P18" s="987"/>
      <c r="Q18" s="987"/>
      <c r="R18" s="987"/>
    </row>
    <row r="19" spans="1:18">
      <c r="A19" s="984"/>
      <c r="B19" s="993"/>
      <c r="C19" s="993"/>
      <c r="D19" s="993"/>
      <c r="E19" s="429" t="s">
        <v>355</v>
      </c>
      <c r="F19" s="500">
        <v>5400</v>
      </c>
      <c r="G19" s="996"/>
      <c r="H19" s="987"/>
      <c r="I19" s="504"/>
      <c r="J19" s="996"/>
      <c r="K19" s="990"/>
      <c r="L19" s="993"/>
      <c r="M19" s="1042"/>
      <c r="N19" s="984"/>
      <c r="O19" s="990"/>
      <c r="P19" s="987"/>
      <c r="Q19" s="987"/>
      <c r="R19" s="987"/>
    </row>
    <row r="20" spans="1:18">
      <c r="A20" s="984"/>
      <c r="B20" s="993"/>
      <c r="C20" s="993"/>
      <c r="D20" s="993"/>
      <c r="E20" s="429" t="s">
        <v>356</v>
      </c>
      <c r="F20" s="500">
        <v>108000</v>
      </c>
      <c r="G20" s="996"/>
      <c r="H20" s="987"/>
      <c r="I20" s="504"/>
      <c r="J20" s="996"/>
      <c r="K20" s="990"/>
      <c r="L20" s="993"/>
      <c r="M20" s="1042"/>
      <c r="N20" s="984"/>
      <c r="O20" s="990"/>
      <c r="P20" s="987"/>
      <c r="Q20" s="987"/>
      <c r="R20" s="987"/>
    </row>
    <row r="21" spans="1:18">
      <c r="A21" s="984"/>
      <c r="B21" s="993"/>
      <c r="C21" s="993"/>
      <c r="D21" s="993"/>
      <c r="E21" s="429" t="s">
        <v>357</v>
      </c>
      <c r="F21" s="500">
        <v>1</v>
      </c>
      <c r="G21" s="996"/>
      <c r="H21" s="987"/>
      <c r="I21" s="504"/>
      <c r="J21" s="996"/>
      <c r="K21" s="990"/>
      <c r="L21" s="993"/>
      <c r="M21" s="1042"/>
      <c r="N21" s="984"/>
      <c r="O21" s="990"/>
      <c r="P21" s="987"/>
      <c r="Q21" s="987"/>
      <c r="R21" s="987"/>
    </row>
    <row r="22" spans="1:18">
      <c r="A22" s="984"/>
      <c r="B22" s="993"/>
      <c r="C22" s="993"/>
      <c r="D22" s="993"/>
      <c r="E22" s="429" t="s">
        <v>358</v>
      </c>
      <c r="F22" s="500">
        <v>1</v>
      </c>
      <c r="G22" s="996"/>
      <c r="H22" s="987"/>
      <c r="I22" s="504"/>
      <c r="J22" s="996"/>
      <c r="K22" s="990"/>
      <c r="L22" s="993"/>
      <c r="M22" s="1042"/>
      <c r="N22" s="984"/>
      <c r="O22" s="990"/>
      <c r="P22" s="987"/>
      <c r="Q22" s="987"/>
      <c r="R22" s="987"/>
    </row>
    <row r="23" spans="1:18">
      <c r="A23" s="985"/>
      <c r="B23" s="994"/>
      <c r="C23" s="994"/>
      <c r="D23" s="994"/>
      <c r="E23" s="429" t="s">
        <v>359</v>
      </c>
      <c r="F23" s="500">
        <v>108002</v>
      </c>
      <c r="G23" s="997"/>
      <c r="H23" s="988"/>
      <c r="I23" s="505"/>
      <c r="J23" s="997"/>
      <c r="K23" s="991"/>
      <c r="L23" s="994"/>
      <c r="M23" s="1043"/>
      <c r="N23" s="985"/>
      <c r="O23" s="991"/>
      <c r="P23" s="988"/>
      <c r="Q23" s="988"/>
      <c r="R23" s="988"/>
    </row>
    <row r="24" spans="1:18">
      <c r="A24" s="983">
        <v>3336</v>
      </c>
      <c r="B24" s="992" t="s">
        <v>276</v>
      </c>
      <c r="C24" s="992" t="s">
        <v>277</v>
      </c>
      <c r="D24" s="992" t="s">
        <v>400</v>
      </c>
      <c r="E24" s="429" t="s">
        <v>350</v>
      </c>
      <c r="F24" s="500" t="s">
        <v>351</v>
      </c>
      <c r="G24" s="995">
        <v>13400.01</v>
      </c>
      <c r="H24" s="986">
        <v>2</v>
      </c>
      <c r="I24" s="503"/>
      <c r="J24" s="995">
        <v>13400</v>
      </c>
      <c r="K24" s="989"/>
      <c r="L24" s="992"/>
      <c r="M24" s="1041">
        <v>13400</v>
      </c>
      <c r="N24" s="983"/>
      <c r="O24" s="989"/>
      <c r="P24" s="986" t="s">
        <v>452</v>
      </c>
      <c r="Q24" s="986">
        <v>936</v>
      </c>
      <c r="R24" s="986" t="s">
        <v>347</v>
      </c>
    </row>
    <row r="25" spans="1:18">
      <c r="A25" s="984"/>
      <c r="B25" s="993"/>
      <c r="C25" s="993"/>
      <c r="D25" s="993"/>
      <c r="E25" s="429" t="s">
        <v>352</v>
      </c>
      <c r="F25" s="500" t="s">
        <v>401</v>
      </c>
      <c r="G25" s="996"/>
      <c r="H25" s="987"/>
      <c r="I25" s="504"/>
      <c r="J25" s="996"/>
      <c r="K25" s="990"/>
      <c r="L25" s="993"/>
      <c r="M25" s="1042"/>
      <c r="N25" s="984"/>
      <c r="O25" s="990"/>
      <c r="P25" s="987"/>
      <c r="Q25" s="987"/>
      <c r="R25" s="987"/>
    </row>
    <row r="26" spans="1:18">
      <c r="A26" s="984"/>
      <c r="B26" s="993"/>
      <c r="C26" s="993"/>
      <c r="D26" s="993"/>
      <c r="E26" s="429" t="s">
        <v>353</v>
      </c>
      <c r="F26" s="500" t="s">
        <v>402</v>
      </c>
      <c r="G26" s="996"/>
      <c r="H26" s="987"/>
      <c r="I26" s="504"/>
      <c r="J26" s="996"/>
      <c r="K26" s="990"/>
      <c r="L26" s="993"/>
      <c r="M26" s="1042"/>
      <c r="N26" s="984"/>
      <c r="O26" s="990"/>
      <c r="P26" s="987"/>
      <c r="Q26" s="987"/>
      <c r="R26" s="987"/>
    </row>
    <row r="27" spans="1:18">
      <c r="A27" s="984"/>
      <c r="B27" s="993"/>
      <c r="C27" s="993"/>
      <c r="D27" s="993"/>
      <c r="E27" s="429" t="s">
        <v>354</v>
      </c>
      <c r="F27" s="500">
        <v>1</v>
      </c>
      <c r="G27" s="996"/>
      <c r="H27" s="987"/>
      <c r="I27" s="504"/>
      <c r="J27" s="996"/>
      <c r="K27" s="990"/>
      <c r="L27" s="993"/>
      <c r="M27" s="1042"/>
      <c r="N27" s="984"/>
      <c r="O27" s="990"/>
      <c r="P27" s="987"/>
      <c r="Q27" s="987"/>
      <c r="R27" s="987"/>
    </row>
    <row r="28" spans="1:18">
      <c r="A28" s="984"/>
      <c r="B28" s="993"/>
      <c r="C28" s="993"/>
      <c r="D28" s="993"/>
      <c r="E28" s="429" t="s">
        <v>355</v>
      </c>
      <c r="F28" s="500">
        <v>12300</v>
      </c>
      <c r="G28" s="996"/>
      <c r="H28" s="987"/>
      <c r="I28" s="504"/>
      <c r="J28" s="996"/>
      <c r="K28" s="990"/>
      <c r="L28" s="993"/>
      <c r="M28" s="1042"/>
      <c r="N28" s="984"/>
      <c r="O28" s="990"/>
      <c r="P28" s="987"/>
      <c r="Q28" s="987"/>
      <c r="R28" s="987"/>
    </row>
    <row r="29" spans="1:18">
      <c r="A29" s="984"/>
      <c r="B29" s="993"/>
      <c r="C29" s="993"/>
      <c r="D29" s="993"/>
      <c r="E29" s="429" t="s">
        <v>356</v>
      </c>
      <c r="F29" s="500">
        <v>12300</v>
      </c>
      <c r="G29" s="996"/>
      <c r="H29" s="987"/>
      <c r="I29" s="504"/>
      <c r="J29" s="996"/>
      <c r="K29" s="990"/>
      <c r="L29" s="993"/>
      <c r="M29" s="1042"/>
      <c r="N29" s="984"/>
      <c r="O29" s="990"/>
      <c r="P29" s="987"/>
      <c r="Q29" s="987"/>
      <c r="R29" s="987"/>
    </row>
    <row r="30" spans="1:18">
      <c r="A30" s="984"/>
      <c r="B30" s="993"/>
      <c r="C30" s="993"/>
      <c r="D30" s="993"/>
      <c r="E30" s="429" t="s">
        <v>357</v>
      </c>
      <c r="F30" s="500">
        <v>0.01</v>
      </c>
      <c r="G30" s="996"/>
      <c r="H30" s="987"/>
      <c r="I30" s="504"/>
      <c r="J30" s="996"/>
      <c r="K30" s="990"/>
      <c r="L30" s="993"/>
      <c r="M30" s="1042"/>
      <c r="N30" s="984"/>
      <c r="O30" s="990"/>
      <c r="P30" s="987"/>
      <c r="Q30" s="987"/>
      <c r="R30" s="987"/>
    </row>
    <row r="31" spans="1:18">
      <c r="A31" s="984"/>
      <c r="B31" s="993"/>
      <c r="C31" s="993"/>
      <c r="D31" s="993"/>
      <c r="E31" s="429" t="s">
        <v>358</v>
      </c>
      <c r="F31" s="500">
        <v>1100</v>
      </c>
      <c r="G31" s="996"/>
      <c r="H31" s="987"/>
      <c r="I31" s="504"/>
      <c r="J31" s="996"/>
      <c r="K31" s="990"/>
      <c r="L31" s="993"/>
      <c r="M31" s="1042"/>
      <c r="N31" s="984"/>
      <c r="O31" s="990"/>
      <c r="P31" s="987"/>
      <c r="Q31" s="987"/>
      <c r="R31" s="987"/>
    </row>
    <row r="32" spans="1:18">
      <c r="A32" s="985"/>
      <c r="B32" s="994"/>
      <c r="C32" s="994"/>
      <c r="D32" s="994"/>
      <c r="E32" s="429" t="s">
        <v>359</v>
      </c>
      <c r="F32" s="500">
        <v>13400.01</v>
      </c>
      <c r="G32" s="997"/>
      <c r="H32" s="988"/>
      <c r="I32" s="505"/>
      <c r="J32" s="997"/>
      <c r="K32" s="991"/>
      <c r="L32" s="994"/>
      <c r="M32" s="1043"/>
      <c r="N32" s="985"/>
      <c r="O32" s="991"/>
      <c r="P32" s="988"/>
      <c r="Q32" s="988"/>
      <c r="R32" s="988"/>
    </row>
    <row r="33" spans="1:18">
      <c r="A33" s="983">
        <v>3341</v>
      </c>
      <c r="B33" s="992" t="s">
        <v>276</v>
      </c>
      <c r="C33" s="992" t="s">
        <v>277</v>
      </c>
      <c r="D33" s="992" t="s">
        <v>403</v>
      </c>
      <c r="E33" s="429" t="s">
        <v>350</v>
      </c>
      <c r="F33" s="500" t="s">
        <v>351</v>
      </c>
      <c r="G33" s="995">
        <v>17900</v>
      </c>
      <c r="H33" s="986">
        <v>3</v>
      </c>
      <c r="I33" s="503"/>
      <c r="J33" s="995">
        <v>17900</v>
      </c>
      <c r="K33" s="989"/>
      <c r="L33" s="992"/>
      <c r="M33" s="1041">
        <v>17900</v>
      </c>
      <c r="N33" s="983"/>
      <c r="O33" s="989"/>
      <c r="P33" s="986" t="s">
        <v>452</v>
      </c>
      <c r="Q33" s="986">
        <v>936</v>
      </c>
      <c r="R33" s="986" t="s">
        <v>347</v>
      </c>
    </row>
    <row r="34" spans="1:18">
      <c r="A34" s="984"/>
      <c r="B34" s="993"/>
      <c r="C34" s="993"/>
      <c r="D34" s="993"/>
      <c r="E34" s="429" t="s">
        <v>352</v>
      </c>
      <c r="F34" s="500" t="s">
        <v>404</v>
      </c>
      <c r="G34" s="996"/>
      <c r="H34" s="987"/>
      <c r="I34" s="504"/>
      <c r="J34" s="996"/>
      <c r="K34" s="990"/>
      <c r="L34" s="993"/>
      <c r="M34" s="1042"/>
      <c r="N34" s="984"/>
      <c r="O34" s="990"/>
      <c r="P34" s="987"/>
      <c r="Q34" s="987"/>
      <c r="R34" s="987"/>
    </row>
    <row r="35" spans="1:18">
      <c r="A35" s="984"/>
      <c r="B35" s="993"/>
      <c r="C35" s="993"/>
      <c r="D35" s="993"/>
      <c r="E35" s="429" t="s">
        <v>353</v>
      </c>
      <c r="F35" s="500" t="s">
        <v>405</v>
      </c>
      <c r="G35" s="996"/>
      <c r="H35" s="987"/>
      <c r="I35" s="504"/>
      <c r="J35" s="996"/>
      <c r="K35" s="990"/>
      <c r="L35" s="993"/>
      <c r="M35" s="1042"/>
      <c r="N35" s="984"/>
      <c r="O35" s="990"/>
      <c r="P35" s="987"/>
      <c r="Q35" s="987"/>
      <c r="R35" s="987"/>
    </row>
    <row r="36" spans="1:18">
      <c r="A36" s="984"/>
      <c r="B36" s="993"/>
      <c r="C36" s="993"/>
      <c r="D36" s="993"/>
      <c r="E36" s="429" t="s">
        <v>354</v>
      </c>
      <c r="F36" s="500">
        <v>1</v>
      </c>
      <c r="G36" s="996"/>
      <c r="H36" s="987"/>
      <c r="I36" s="504"/>
      <c r="J36" s="996"/>
      <c r="K36" s="990"/>
      <c r="L36" s="993"/>
      <c r="M36" s="1042"/>
      <c r="N36" s="984"/>
      <c r="O36" s="990"/>
      <c r="P36" s="987"/>
      <c r="Q36" s="987"/>
      <c r="R36" s="987"/>
    </row>
    <row r="37" spans="1:18">
      <c r="A37" s="984"/>
      <c r="B37" s="993"/>
      <c r="C37" s="993"/>
      <c r="D37" s="993"/>
      <c r="E37" s="429" t="s">
        <v>355</v>
      </c>
      <c r="F37" s="500">
        <v>16500</v>
      </c>
      <c r="G37" s="996"/>
      <c r="H37" s="987"/>
      <c r="I37" s="504"/>
      <c r="J37" s="996"/>
      <c r="K37" s="990"/>
      <c r="L37" s="993"/>
      <c r="M37" s="1042"/>
      <c r="N37" s="984"/>
      <c r="O37" s="990"/>
      <c r="P37" s="987"/>
      <c r="Q37" s="987"/>
      <c r="R37" s="987"/>
    </row>
    <row r="38" spans="1:18">
      <c r="A38" s="984"/>
      <c r="B38" s="993"/>
      <c r="C38" s="993"/>
      <c r="D38" s="993"/>
      <c r="E38" s="429" t="s">
        <v>356</v>
      </c>
      <c r="F38" s="500">
        <v>16500</v>
      </c>
      <c r="G38" s="996"/>
      <c r="H38" s="987"/>
      <c r="I38" s="504"/>
      <c r="J38" s="996"/>
      <c r="K38" s="990"/>
      <c r="L38" s="993"/>
      <c r="M38" s="1042"/>
      <c r="N38" s="984"/>
      <c r="O38" s="990"/>
      <c r="P38" s="987"/>
      <c r="Q38" s="987"/>
      <c r="R38" s="987"/>
    </row>
    <row r="39" spans="1:18">
      <c r="A39" s="984"/>
      <c r="B39" s="993"/>
      <c r="C39" s="993"/>
      <c r="D39" s="993"/>
      <c r="E39" s="429" t="s">
        <v>357</v>
      </c>
      <c r="F39" s="500">
        <v>0.01</v>
      </c>
      <c r="G39" s="996"/>
      <c r="H39" s="987"/>
      <c r="I39" s="504"/>
      <c r="J39" s="996"/>
      <c r="K39" s="990"/>
      <c r="L39" s="993"/>
      <c r="M39" s="1042"/>
      <c r="N39" s="984"/>
      <c r="O39" s="990"/>
      <c r="P39" s="987"/>
      <c r="Q39" s="987"/>
      <c r="R39" s="987"/>
    </row>
    <row r="40" spans="1:18">
      <c r="A40" s="984"/>
      <c r="B40" s="993"/>
      <c r="C40" s="993"/>
      <c r="D40" s="993"/>
      <c r="E40" s="429" t="s">
        <v>358</v>
      </c>
      <c r="F40" s="500">
        <v>1400</v>
      </c>
      <c r="G40" s="996"/>
      <c r="H40" s="987"/>
      <c r="I40" s="504"/>
      <c r="J40" s="996"/>
      <c r="K40" s="990"/>
      <c r="L40" s="993"/>
      <c r="M40" s="1042"/>
      <c r="N40" s="984"/>
      <c r="O40" s="990"/>
      <c r="P40" s="987"/>
      <c r="Q40" s="987"/>
      <c r="R40" s="987"/>
    </row>
    <row r="41" spans="1:18">
      <c r="A41" s="985"/>
      <c r="B41" s="994"/>
      <c r="C41" s="994"/>
      <c r="D41" s="994"/>
      <c r="E41" s="429" t="s">
        <v>359</v>
      </c>
      <c r="F41" s="500">
        <v>17900</v>
      </c>
      <c r="G41" s="997"/>
      <c r="H41" s="988"/>
      <c r="I41" s="505"/>
      <c r="J41" s="997"/>
      <c r="K41" s="991"/>
      <c r="L41" s="994"/>
      <c r="M41" s="1043"/>
      <c r="N41" s="985"/>
      <c r="O41" s="991"/>
      <c r="P41" s="988"/>
      <c r="Q41" s="988"/>
      <c r="R41" s="988"/>
    </row>
    <row r="42" spans="1:18">
      <c r="A42" s="983">
        <v>3342</v>
      </c>
      <c r="B42" s="992" t="s">
        <v>276</v>
      </c>
      <c r="C42" s="992" t="s">
        <v>277</v>
      </c>
      <c r="D42" s="992" t="s">
        <v>406</v>
      </c>
      <c r="E42" s="429" t="s">
        <v>350</v>
      </c>
      <c r="F42" s="500" t="s">
        <v>212</v>
      </c>
      <c r="G42" s="995">
        <v>30000</v>
      </c>
      <c r="H42" s="986">
        <v>1</v>
      </c>
      <c r="I42" s="503"/>
      <c r="J42" s="995">
        <v>0</v>
      </c>
      <c r="K42" s="989"/>
      <c r="L42" s="992"/>
      <c r="M42" s="1041"/>
      <c r="N42" s="983"/>
      <c r="O42" s="989"/>
      <c r="P42" s="986" t="s">
        <v>452</v>
      </c>
      <c r="Q42" s="986">
        <v>936</v>
      </c>
      <c r="R42" s="986" t="s">
        <v>347</v>
      </c>
    </row>
    <row r="43" spans="1:18">
      <c r="A43" s="984"/>
      <c r="B43" s="993"/>
      <c r="C43" s="993"/>
      <c r="D43" s="993"/>
      <c r="E43" s="429" t="s">
        <v>352</v>
      </c>
      <c r="F43" s="500" t="s">
        <v>406</v>
      </c>
      <c r="G43" s="996"/>
      <c r="H43" s="987"/>
      <c r="I43" s="504"/>
      <c r="J43" s="996"/>
      <c r="K43" s="990"/>
      <c r="L43" s="993"/>
      <c r="M43" s="1042"/>
      <c r="N43" s="984"/>
      <c r="O43" s="990"/>
      <c r="P43" s="987"/>
      <c r="Q43" s="987"/>
      <c r="R43" s="987"/>
    </row>
    <row r="44" spans="1:18">
      <c r="A44" s="984"/>
      <c r="B44" s="993"/>
      <c r="C44" s="993"/>
      <c r="D44" s="993"/>
      <c r="E44" s="429" t="s">
        <v>353</v>
      </c>
      <c r="F44" s="500" t="s">
        <v>370</v>
      </c>
      <c r="G44" s="996"/>
      <c r="H44" s="987"/>
      <c r="I44" s="504"/>
      <c r="J44" s="996"/>
      <c r="K44" s="990"/>
      <c r="L44" s="993"/>
      <c r="M44" s="1042"/>
      <c r="N44" s="984"/>
      <c r="O44" s="990"/>
      <c r="P44" s="987"/>
      <c r="Q44" s="987"/>
      <c r="R44" s="987"/>
    </row>
    <row r="45" spans="1:18">
      <c r="A45" s="984"/>
      <c r="B45" s="993"/>
      <c r="C45" s="993"/>
      <c r="D45" s="993"/>
      <c r="E45" s="429" t="s">
        <v>354</v>
      </c>
      <c r="F45" s="500">
        <v>1</v>
      </c>
      <c r="G45" s="996"/>
      <c r="H45" s="987"/>
      <c r="I45" s="504"/>
      <c r="J45" s="996"/>
      <c r="K45" s="990"/>
      <c r="L45" s="993"/>
      <c r="M45" s="1042"/>
      <c r="N45" s="984"/>
      <c r="O45" s="990"/>
      <c r="P45" s="987"/>
      <c r="Q45" s="987"/>
      <c r="R45" s="987"/>
    </row>
    <row r="46" spans="1:18">
      <c r="A46" s="984"/>
      <c r="B46" s="993"/>
      <c r="C46" s="993"/>
      <c r="D46" s="993"/>
      <c r="E46" s="429" t="s">
        <v>355</v>
      </c>
      <c r="F46" s="500">
        <v>27522.93</v>
      </c>
      <c r="G46" s="996"/>
      <c r="H46" s="987"/>
      <c r="I46" s="504"/>
      <c r="J46" s="996"/>
      <c r="K46" s="990"/>
      <c r="L46" s="993"/>
      <c r="M46" s="1042"/>
      <c r="N46" s="984"/>
      <c r="O46" s="990"/>
      <c r="P46" s="987"/>
      <c r="Q46" s="987"/>
      <c r="R46" s="987"/>
    </row>
    <row r="47" spans="1:18">
      <c r="A47" s="984"/>
      <c r="B47" s="993"/>
      <c r="C47" s="993"/>
      <c r="D47" s="993"/>
      <c r="E47" s="429" t="s">
        <v>356</v>
      </c>
      <c r="F47" s="500">
        <v>27522.93</v>
      </c>
      <c r="G47" s="996"/>
      <c r="H47" s="987"/>
      <c r="I47" s="504"/>
      <c r="J47" s="996"/>
      <c r="K47" s="990"/>
      <c r="L47" s="993"/>
      <c r="M47" s="1042"/>
      <c r="N47" s="984"/>
      <c r="O47" s="990"/>
      <c r="P47" s="987"/>
      <c r="Q47" s="987"/>
      <c r="R47" s="987"/>
    </row>
    <row r="48" spans="1:18">
      <c r="A48" s="984"/>
      <c r="B48" s="993"/>
      <c r="C48" s="993"/>
      <c r="D48" s="993"/>
      <c r="E48" s="429" t="s">
        <v>357</v>
      </c>
      <c r="F48" s="500">
        <v>0.01</v>
      </c>
      <c r="G48" s="996"/>
      <c r="H48" s="987"/>
      <c r="I48" s="504"/>
      <c r="J48" s="996"/>
      <c r="K48" s="990"/>
      <c r="L48" s="993"/>
      <c r="M48" s="1042"/>
      <c r="N48" s="984"/>
      <c r="O48" s="990"/>
      <c r="P48" s="987"/>
      <c r="Q48" s="987"/>
      <c r="R48" s="987"/>
    </row>
    <row r="49" spans="1:18">
      <c r="A49" s="984"/>
      <c r="B49" s="993"/>
      <c r="C49" s="993"/>
      <c r="D49" s="993"/>
      <c r="E49" s="429" t="s">
        <v>358</v>
      </c>
      <c r="F49" s="500">
        <v>2477.06</v>
      </c>
      <c r="G49" s="996"/>
      <c r="H49" s="987"/>
      <c r="I49" s="504"/>
      <c r="J49" s="996"/>
      <c r="K49" s="990"/>
      <c r="L49" s="993"/>
      <c r="M49" s="1042"/>
      <c r="N49" s="984"/>
      <c r="O49" s="990"/>
      <c r="P49" s="987"/>
      <c r="Q49" s="987"/>
      <c r="R49" s="987"/>
    </row>
    <row r="50" spans="1:18">
      <c r="A50" s="985"/>
      <c r="B50" s="994"/>
      <c r="C50" s="994"/>
      <c r="D50" s="994"/>
      <c r="E50" s="429" t="s">
        <v>359</v>
      </c>
      <c r="F50" s="500">
        <v>30000</v>
      </c>
      <c r="G50" s="997"/>
      <c r="H50" s="988"/>
      <c r="I50" s="505"/>
      <c r="J50" s="997"/>
      <c r="K50" s="991"/>
      <c r="L50" s="994"/>
      <c r="M50" s="1043"/>
      <c r="N50" s="985"/>
      <c r="O50" s="991"/>
      <c r="P50" s="988"/>
      <c r="Q50" s="988"/>
      <c r="R50" s="988"/>
    </row>
    <row r="51" spans="1:18">
      <c r="A51" s="983">
        <v>3343</v>
      </c>
      <c r="B51" s="992" t="s">
        <v>276</v>
      </c>
      <c r="C51" s="992" t="s">
        <v>277</v>
      </c>
      <c r="D51" s="992" t="s">
        <v>407</v>
      </c>
      <c r="E51" s="429" t="s">
        <v>350</v>
      </c>
      <c r="F51" s="500" t="s">
        <v>351</v>
      </c>
      <c r="G51" s="995">
        <v>136032.01</v>
      </c>
      <c r="H51" s="986">
        <v>8</v>
      </c>
      <c r="I51" s="503"/>
      <c r="J51" s="995">
        <v>91037</v>
      </c>
      <c r="K51" s="986" t="s">
        <v>451</v>
      </c>
      <c r="L51" s="992"/>
      <c r="M51" s="1041">
        <v>91037</v>
      </c>
      <c r="N51" s="983"/>
      <c r="O51" s="989"/>
      <c r="P51" s="986" t="s">
        <v>452</v>
      </c>
      <c r="Q51" s="986">
        <v>936</v>
      </c>
      <c r="R51" s="986" t="s">
        <v>347</v>
      </c>
    </row>
    <row r="52" spans="1:18">
      <c r="A52" s="984"/>
      <c r="B52" s="993"/>
      <c r="C52" s="993"/>
      <c r="D52" s="993"/>
      <c r="E52" s="429" t="s">
        <v>352</v>
      </c>
      <c r="F52" s="500" t="s">
        <v>408</v>
      </c>
      <c r="G52" s="996"/>
      <c r="H52" s="987"/>
      <c r="I52" s="504"/>
      <c r="J52" s="996"/>
      <c r="K52" s="987"/>
      <c r="L52" s="993"/>
      <c r="M52" s="1042"/>
      <c r="N52" s="984"/>
      <c r="O52" s="990"/>
      <c r="P52" s="987"/>
      <c r="Q52" s="987"/>
      <c r="R52" s="987"/>
    </row>
    <row r="53" spans="1:18">
      <c r="A53" s="984"/>
      <c r="B53" s="993"/>
      <c r="C53" s="993"/>
      <c r="D53" s="993"/>
      <c r="E53" s="429" t="s">
        <v>353</v>
      </c>
      <c r="F53" s="500" t="s">
        <v>409</v>
      </c>
      <c r="G53" s="996"/>
      <c r="H53" s="987"/>
      <c r="I53" s="504"/>
      <c r="J53" s="996"/>
      <c r="K53" s="987"/>
      <c r="L53" s="993"/>
      <c r="M53" s="1042"/>
      <c r="N53" s="984"/>
      <c r="O53" s="990"/>
      <c r="P53" s="987"/>
      <c r="Q53" s="987"/>
      <c r="R53" s="987"/>
    </row>
    <row r="54" spans="1:18">
      <c r="A54" s="984"/>
      <c r="B54" s="993"/>
      <c r="C54" s="993"/>
      <c r="D54" s="993"/>
      <c r="E54" s="429" t="s">
        <v>354</v>
      </c>
      <c r="F54" s="500">
        <v>96</v>
      </c>
      <c r="G54" s="996"/>
      <c r="H54" s="987"/>
      <c r="I54" s="504"/>
      <c r="J54" s="996"/>
      <c r="K54" s="987"/>
      <c r="L54" s="993"/>
      <c r="M54" s="1042"/>
      <c r="N54" s="984"/>
      <c r="O54" s="990"/>
      <c r="P54" s="987"/>
      <c r="Q54" s="987"/>
      <c r="R54" s="987"/>
    </row>
    <row r="55" spans="1:18">
      <c r="A55" s="984"/>
      <c r="B55" s="993"/>
      <c r="C55" s="993"/>
      <c r="D55" s="993"/>
      <c r="E55" s="429" t="s">
        <v>355</v>
      </c>
      <c r="F55" s="500">
        <v>1300</v>
      </c>
      <c r="G55" s="996"/>
      <c r="H55" s="987"/>
      <c r="I55" s="504"/>
      <c r="J55" s="996"/>
      <c r="K55" s="987"/>
      <c r="L55" s="993"/>
      <c r="M55" s="1042"/>
      <c r="N55" s="984"/>
      <c r="O55" s="990"/>
      <c r="P55" s="987"/>
      <c r="Q55" s="987"/>
      <c r="R55" s="987"/>
    </row>
    <row r="56" spans="1:18">
      <c r="A56" s="984"/>
      <c r="B56" s="993"/>
      <c r="C56" s="993"/>
      <c r="D56" s="993"/>
      <c r="E56" s="429" t="s">
        <v>356</v>
      </c>
      <c r="F56" s="500">
        <v>124800</v>
      </c>
      <c r="G56" s="996"/>
      <c r="H56" s="987"/>
      <c r="I56" s="504"/>
      <c r="J56" s="996"/>
      <c r="K56" s="987"/>
      <c r="L56" s="993"/>
      <c r="M56" s="1042"/>
      <c r="N56" s="984"/>
      <c r="O56" s="990"/>
      <c r="P56" s="987"/>
      <c r="Q56" s="987"/>
      <c r="R56" s="987"/>
    </row>
    <row r="57" spans="1:18">
      <c r="A57" s="984"/>
      <c r="B57" s="993"/>
      <c r="C57" s="993"/>
      <c r="D57" s="993"/>
      <c r="E57" s="429" t="s">
        <v>357</v>
      </c>
      <c r="F57" s="500">
        <v>0.01</v>
      </c>
      <c r="G57" s="996"/>
      <c r="H57" s="987"/>
      <c r="I57" s="504"/>
      <c r="J57" s="996"/>
      <c r="K57" s="987"/>
      <c r="L57" s="993"/>
      <c r="M57" s="1042"/>
      <c r="N57" s="984"/>
      <c r="O57" s="990"/>
      <c r="P57" s="987"/>
      <c r="Q57" s="987"/>
      <c r="R57" s="987"/>
    </row>
    <row r="58" spans="1:18">
      <c r="A58" s="984"/>
      <c r="B58" s="993"/>
      <c r="C58" s="993"/>
      <c r="D58" s="993"/>
      <c r="E58" s="429" t="s">
        <v>358</v>
      </c>
      <c r="F58" s="500">
        <v>11232</v>
      </c>
      <c r="G58" s="996"/>
      <c r="H58" s="987"/>
      <c r="I58" s="504"/>
      <c r="J58" s="996"/>
      <c r="K58" s="987"/>
      <c r="L58" s="993"/>
      <c r="M58" s="1042"/>
      <c r="N58" s="984"/>
      <c r="O58" s="990"/>
      <c r="P58" s="987"/>
      <c r="Q58" s="987"/>
      <c r="R58" s="987"/>
    </row>
    <row r="59" spans="1:18">
      <c r="A59" s="985"/>
      <c r="B59" s="994"/>
      <c r="C59" s="994"/>
      <c r="D59" s="994"/>
      <c r="E59" s="429" t="s">
        <v>359</v>
      </c>
      <c r="F59" s="500">
        <v>136032.01</v>
      </c>
      <c r="G59" s="997"/>
      <c r="H59" s="988"/>
      <c r="I59" s="505"/>
      <c r="J59" s="997"/>
      <c r="K59" s="988"/>
      <c r="L59" s="994"/>
      <c r="M59" s="1043"/>
      <c r="N59" s="985"/>
      <c r="O59" s="991"/>
      <c r="P59" s="988"/>
      <c r="Q59" s="988"/>
      <c r="R59" s="988"/>
    </row>
    <row r="60" spans="1:18">
      <c r="A60" s="983">
        <v>3352</v>
      </c>
      <c r="B60" s="992" t="s">
        <v>273</v>
      </c>
      <c r="C60" s="992" t="s">
        <v>274</v>
      </c>
      <c r="D60" s="992" t="s">
        <v>410</v>
      </c>
      <c r="E60" s="429" t="s">
        <v>350</v>
      </c>
      <c r="F60" s="500" t="s">
        <v>351</v>
      </c>
      <c r="G60" s="995">
        <v>90740</v>
      </c>
      <c r="H60" s="986">
        <v>1</v>
      </c>
      <c r="I60" s="503"/>
      <c r="J60" s="995">
        <v>80740</v>
      </c>
      <c r="K60" s="986" t="s">
        <v>453</v>
      </c>
      <c r="L60" s="992"/>
      <c r="M60" s="1041">
        <v>80740</v>
      </c>
      <c r="N60" s="983"/>
      <c r="O60" s="989"/>
      <c r="P60" s="986" t="s">
        <v>338</v>
      </c>
      <c r="Q60" s="986">
        <v>940</v>
      </c>
      <c r="R60" s="986" t="s">
        <v>344</v>
      </c>
    </row>
    <row r="61" spans="1:18">
      <c r="A61" s="984"/>
      <c r="B61" s="993"/>
      <c r="C61" s="993"/>
      <c r="D61" s="993"/>
      <c r="E61" s="429" t="s">
        <v>352</v>
      </c>
      <c r="F61" s="500" t="s">
        <v>411</v>
      </c>
      <c r="G61" s="996"/>
      <c r="H61" s="987"/>
      <c r="I61" s="504"/>
      <c r="J61" s="996"/>
      <c r="K61" s="987"/>
      <c r="L61" s="993"/>
      <c r="M61" s="1042"/>
      <c r="N61" s="984"/>
      <c r="O61" s="990"/>
      <c r="P61" s="987"/>
      <c r="Q61" s="987"/>
      <c r="R61" s="987"/>
    </row>
    <row r="62" spans="1:18">
      <c r="A62" s="984"/>
      <c r="B62" s="993"/>
      <c r="C62" s="993"/>
      <c r="D62" s="993"/>
      <c r="E62" s="429" t="s">
        <v>353</v>
      </c>
      <c r="F62" s="500" t="s">
        <v>412</v>
      </c>
      <c r="G62" s="996"/>
      <c r="H62" s="987"/>
      <c r="I62" s="504"/>
      <c r="J62" s="996"/>
      <c r="K62" s="987"/>
      <c r="L62" s="993"/>
      <c r="M62" s="1042"/>
      <c r="N62" s="984"/>
      <c r="O62" s="990"/>
      <c r="P62" s="987"/>
      <c r="Q62" s="987"/>
      <c r="R62" s="987"/>
    </row>
    <row r="63" spans="1:18">
      <c r="A63" s="984"/>
      <c r="B63" s="993"/>
      <c r="C63" s="993"/>
      <c r="D63" s="993"/>
      <c r="E63" s="429" t="s">
        <v>354</v>
      </c>
      <c r="F63" s="500">
        <v>51</v>
      </c>
      <c r="G63" s="996"/>
      <c r="H63" s="987"/>
      <c r="I63" s="504"/>
      <c r="J63" s="996"/>
      <c r="K63" s="987"/>
      <c r="L63" s="993"/>
      <c r="M63" s="1042"/>
      <c r="N63" s="984"/>
      <c r="O63" s="990"/>
      <c r="P63" s="987"/>
      <c r="Q63" s="987"/>
      <c r="R63" s="987"/>
    </row>
    <row r="64" spans="1:18">
      <c r="A64" s="984"/>
      <c r="B64" s="993"/>
      <c r="C64" s="993"/>
      <c r="D64" s="993"/>
      <c r="E64" s="429" t="s">
        <v>355</v>
      </c>
      <c r="F64" s="500">
        <v>1564</v>
      </c>
      <c r="G64" s="996"/>
      <c r="H64" s="987"/>
      <c r="I64" s="504"/>
      <c r="J64" s="996"/>
      <c r="K64" s="987"/>
      <c r="L64" s="993"/>
      <c r="M64" s="1042"/>
      <c r="N64" s="984"/>
      <c r="O64" s="990"/>
      <c r="P64" s="987"/>
      <c r="Q64" s="987"/>
      <c r="R64" s="987"/>
    </row>
    <row r="65" spans="1:18">
      <c r="A65" s="984"/>
      <c r="B65" s="993"/>
      <c r="C65" s="993"/>
      <c r="D65" s="993"/>
      <c r="E65" s="429" t="s">
        <v>356</v>
      </c>
      <c r="F65" s="500">
        <v>79764</v>
      </c>
      <c r="G65" s="996"/>
      <c r="H65" s="987"/>
      <c r="I65" s="504"/>
      <c r="J65" s="996"/>
      <c r="K65" s="987"/>
      <c r="L65" s="993"/>
      <c r="M65" s="1042"/>
      <c r="N65" s="984"/>
      <c r="O65" s="990"/>
      <c r="P65" s="987"/>
      <c r="Q65" s="987"/>
      <c r="R65" s="987"/>
    </row>
    <row r="66" spans="1:18">
      <c r="A66" s="984"/>
      <c r="B66" s="993"/>
      <c r="C66" s="993"/>
      <c r="D66" s="993"/>
      <c r="E66" s="429" t="s">
        <v>357</v>
      </c>
      <c r="F66" s="500">
        <v>3000</v>
      </c>
      <c r="G66" s="996"/>
      <c r="H66" s="987"/>
      <c r="I66" s="504"/>
      <c r="J66" s="996"/>
      <c r="K66" s="987"/>
      <c r="L66" s="993"/>
      <c r="M66" s="1042"/>
      <c r="N66" s="984"/>
      <c r="O66" s="990"/>
      <c r="P66" s="987"/>
      <c r="Q66" s="987"/>
      <c r="R66" s="987"/>
    </row>
    <row r="67" spans="1:18">
      <c r="A67" s="984"/>
      <c r="B67" s="993"/>
      <c r="C67" s="993"/>
      <c r="D67" s="993"/>
      <c r="E67" s="429" t="s">
        <v>358</v>
      </c>
      <c r="F67" s="500">
        <v>7976</v>
      </c>
      <c r="G67" s="996"/>
      <c r="H67" s="987"/>
      <c r="I67" s="504"/>
      <c r="J67" s="996"/>
      <c r="K67" s="987"/>
      <c r="L67" s="993"/>
      <c r="M67" s="1042"/>
      <c r="N67" s="984"/>
      <c r="O67" s="990"/>
      <c r="P67" s="987"/>
      <c r="Q67" s="987"/>
      <c r="R67" s="987"/>
    </row>
    <row r="68" spans="1:18">
      <c r="A68" s="985"/>
      <c r="B68" s="994"/>
      <c r="C68" s="994"/>
      <c r="D68" s="994"/>
      <c r="E68" s="429" t="s">
        <v>359</v>
      </c>
      <c r="F68" s="500">
        <v>90740</v>
      </c>
      <c r="G68" s="997"/>
      <c r="H68" s="988"/>
      <c r="I68" s="505"/>
      <c r="J68" s="997"/>
      <c r="K68" s="988"/>
      <c r="L68" s="994"/>
      <c r="M68" s="1043"/>
      <c r="N68" s="985"/>
      <c r="O68" s="991"/>
      <c r="P68" s="988"/>
      <c r="Q68" s="988"/>
      <c r="R68" s="988"/>
    </row>
    <row r="69" spans="1:18">
      <c r="A69" s="983">
        <v>3356</v>
      </c>
      <c r="B69" s="992" t="s">
        <v>276</v>
      </c>
      <c r="C69" s="992" t="s">
        <v>277</v>
      </c>
      <c r="D69" s="992" t="s">
        <v>413</v>
      </c>
      <c r="E69" s="429" t="s">
        <v>350</v>
      </c>
      <c r="F69" s="500" t="s">
        <v>351</v>
      </c>
      <c r="G69" s="995">
        <v>208512.01</v>
      </c>
      <c r="H69" s="986">
        <v>5</v>
      </c>
      <c r="I69" s="503"/>
      <c r="J69" s="995">
        <v>158000</v>
      </c>
      <c r="K69" s="989"/>
      <c r="L69" s="992"/>
      <c r="M69" s="1041">
        <v>158000</v>
      </c>
      <c r="N69" s="983"/>
      <c r="O69" s="989"/>
      <c r="P69" s="986" t="s">
        <v>452</v>
      </c>
      <c r="Q69" s="986">
        <v>936</v>
      </c>
      <c r="R69" s="986" t="s">
        <v>347</v>
      </c>
    </row>
    <row r="70" spans="1:18">
      <c r="A70" s="984"/>
      <c r="B70" s="993"/>
      <c r="C70" s="993"/>
      <c r="D70" s="993"/>
      <c r="E70" s="429" t="s">
        <v>352</v>
      </c>
      <c r="F70" s="500" t="s">
        <v>414</v>
      </c>
      <c r="G70" s="996"/>
      <c r="H70" s="987"/>
      <c r="I70" s="504"/>
      <c r="J70" s="996"/>
      <c r="K70" s="990"/>
      <c r="L70" s="993"/>
      <c r="M70" s="1042"/>
      <c r="N70" s="984"/>
      <c r="O70" s="990"/>
      <c r="P70" s="987"/>
      <c r="Q70" s="987"/>
      <c r="R70" s="987"/>
    </row>
    <row r="71" spans="1:18">
      <c r="A71" s="984"/>
      <c r="B71" s="993"/>
      <c r="C71" s="993"/>
      <c r="D71" s="993"/>
      <c r="E71" s="429" t="s">
        <v>353</v>
      </c>
      <c r="F71" s="500" t="s">
        <v>415</v>
      </c>
      <c r="G71" s="996"/>
      <c r="H71" s="987"/>
      <c r="I71" s="504"/>
      <c r="J71" s="996"/>
      <c r="K71" s="990"/>
      <c r="L71" s="993"/>
      <c r="M71" s="1042"/>
      <c r="N71" s="984"/>
      <c r="O71" s="990"/>
      <c r="P71" s="987"/>
      <c r="Q71" s="987"/>
      <c r="R71" s="987"/>
    </row>
    <row r="72" spans="1:18">
      <c r="A72" s="984"/>
      <c r="B72" s="993"/>
      <c r="C72" s="993"/>
      <c r="D72" s="993"/>
      <c r="E72" s="429" t="s">
        <v>354</v>
      </c>
      <c r="F72" s="500">
        <v>128</v>
      </c>
      <c r="G72" s="996"/>
      <c r="H72" s="987"/>
      <c r="I72" s="504"/>
      <c r="J72" s="996"/>
      <c r="K72" s="990"/>
      <c r="L72" s="993"/>
      <c r="M72" s="1042"/>
      <c r="N72" s="984"/>
      <c r="O72" s="990"/>
      <c r="P72" s="987"/>
      <c r="Q72" s="987"/>
      <c r="R72" s="987"/>
    </row>
    <row r="73" spans="1:18">
      <c r="A73" s="984"/>
      <c r="B73" s="993"/>
      <c r="C73" s="993"/>
      <c r="D73" s="993"/>
      <c r="E73" s="429" t="s">
        <v>355</v>
      </c>
      <c r="F73" s="500">
        <v>1500</v>
      </c>
      <c r="G73" s="996"/>
      <c r="H73" s="987"/>
      <c r="I73" s="504"/>
      <c r="J73" s="996"/>
      <c r="K73" s="990"/>
      <c r="L73" s="993"/>
      <c r="M73" s="1042"/>
      <c r="N73" s="984"/>
      <c r="O73" s="990"/>
      <c r="P73" s="987"/>
      <c r="Q73" s="987"/>
      <c r="R73" s="987"/>
    </row>
    <row r="74" spans="1:18">
      <c r="A74" s="984"/>
      <c r="B74" s="993"/>
      <c r="C74" s="993"/>
      <c r="D74" s="993"/>
      <c r="E74" s="429" t="s">
        <v>356</v>
      </c>
      <c r="F74" s="500">
        <v>192000</v>
      </c>
      <c r="G74" s="996"/>
      <c r="H74" s="987"/>
      <c r="I74" s="504"/>
      <c r="J74" s="996"/>
      <c r="K74" s="990"/>
      <c r="L74" s="993"/>
      <c r="M74" s="1042"/>
      <c r="N74" s="984"/>
      <c r="O74" s="990"/>
      <c r="P74" s="987"/>
      <c r="Q74" s="987"/>
      <c r="R74" s="987"/>
    </row>
    <row r="75" spans="1:18">
      <c r="A75" s="984"/>
      <c r="B75" s="993"/>
      <c r="C75" s="993"/>
      <c r="D75" s="993"/>
      <c r="E75" s="429" t="s">
        <v>357</v>
      </c>
      <c r="F75" s="500">
        <v>0.01</v>
      </c>
      <c r="G75" s="996"/>
      <c r="H75" s="987"/>
      <c r="I75" s="504"/>
      <c r="J75" s="996"/>
      <c r="K75" s="990"/>
      <c r="L75" s="993"/>
      <c r="M75" s="1042"/>
      <c r="N75" s="984"/>
      <c r="O75" s="990"/>
      <c r="P75" s="987"/>
      <c r="Q75" s="987"/>
      <c r="R75" s="987"/>
    </row>
    <row r="76" spans="1:18">
      <c r="A76" s="984"/>
      <c r="B76" s="993"/>
      <c r="C76" s="993"/>
      <c r="D76" s="993"/>
      <c r="E76" s="429" t="s">
        <v>358</v>
      </c>
      <c r="F76" s="500">
        <v>16512</v>
      </c>
      <c r="G76" s="996"/>
      <c r="H76" s="987"/>
      <c r="I76" s="504"/>
      <c r="J76" s="996"/>
      <c r="K76" s="990"/>
      <c r="L76" s="993"/>
      <c r="M76" s="1042"/>
      <c r="N76" s="984"/>
      <c r="O76" s="990"/>
      <c r="P76" s="987"/>
      <c r="Q76" s="987"/>
      <c r="R76" s="987"/>
    </row>
    <row r="77" spans="1:18">
      <c r="A77" s="985"/>
      <c r="B77" s="994"/>
      <c r="C77" s="994"/>
      <c r="D77" s="994"/>
      <c r="E77" s="429" t="s">
        <v>359</v>
      </c>
      <c r="F77" s="500">
        <v>208512.01</v>
      </c>
      <c r="G77" s="997"/>
      <c r="H77" s="988"/>
      <c r="I77" s="505"/>
      <c r="J77" s="997"/>
      <c r="K77" s="991"/>
      <c r="L77" s="994"/>
      <c r="M77" s="1043"/>
      <c r="N77" s="985"/>
      <c r="O77" s="991"/>
      <c r="P77" s="988"/>
      <c r="Q77" s="988"/>
      <c r="R77" s="988"/>
    </row>
    <row r="78" spans="1:18">
      <c r="A78" s="983">
        <v>3361</v>
      </c>
      <c r="B78" s="992" t="s">
        <v>276</v>
      </c>
      <c r="C78" s="992" t="s">
        <v>277</v>
      </c>
      <c r="D78" s="992" t="s">
        <v>416</v>
      </c>
      <c r="E78" s="429" t="s">
        <v>350</v>
      </c>
      <c r="F78" s="500" t="s">
        <v>351</v>
      </c>
      <c r="G78" s="995">
        <v>12000.01</v>
      </c>
      <c r="H78" s="986">
        <v>7</v>
      </c>
      <c r="I78" s="503"/>
      <c r="J78" s="995">
        <v>12000</v>
      </c>
      <c r="K78" s="989"/>
      <c r="L78" s="992"/>
      <c r="M78" s="1041">
        <v>12000</v>
      </c>
      <c r="N78" s="983"/>
      <c r="O78" s="989"/>
      <c r="P78" s="986" t="s">
        <v>452</v>
      </c>
      <c r="Q78" s="986">
        <v>936</v>
      </c>
      <c r="R78" s="986" t="s">
        <v>347</v>
      </c>
    </row>
    <row r="79" spans="1:18">
      <c r="A79" s="984"/>
      <c r="B79" s="993"/>
      <c r="C79" s="993"/>
      <c r="D79" s="993"/>
      <c r="E79" s="429" t="s">
        <v>352</v>
      </c>
      <c r="F79" s="500" t="s">
        <v>416</v>
      </c>
      <c r="G79" s="996"/>
      <c r="H79" s="987"/>
      <c r="I79" s="504"/>
      <c r="J79" s="996"/>
      <c r="K79" s="990"/>
      <c r="L79" s="993"/>
      <c r="M79" s="1042"/>
      <c r="N79" s="984"/>
      <c r="O79" s="990"/>
      <c r="P79" s="987"/>
      <c r="Q79" s="987"/>
      <c r="R79" s="987"/>
    </row>
    <row r="80" spans="1:18">
      <c r="A80" s="984"/>
      <c r="B80" s="993"/>
      <c r="C80" s="993"/>
      <c r="D80" s="993"/>
      <c r="E80" s="429" t="s">
        <v>353</v>
      </c>
      <c r="F80" s="500" t="s">
        <v>417</v>
      </c>
      <c r="G80" s="996"/>
      <c r="H80" s="987"/>
      <c r="I80" s="504"/>
      <c r="J80" s="996"/>
      <c r="K80" s="990"/>
      <c r="L80" s="993"/>
      <c r="M80" s="1042"/>
      <c r="N80" s="984"/>
      <c r="O80" s="990"/>
      <c r="P80" s="987"/>
      <c r="Q80" s="987"/>
      <c r="R80" s="987"/>
    </row>
    <row r="81" spans="1:18">
      <c r="A81" s="984"/>
      <c r="B81" s="993"/>
      <c r="C81" s="993"/>
      <c r="D81" s="993"/>
      <c r="E81" s="429" t="s">
        <v>354</v>
      </c>
      <c r="F81" s="500">
        <v>5</v>
      </c>
      <c r="G81" s="996"/>
      <c r="H81" s="987"/>
      <c r="I81" s="504"/>
      <c r="J81" s="996"/>
      <c r="K81" s="990"/>
      <c r="L81" s="993"/>
      <c r="M81" s="1042"/>
      <c r="N81" s="984"/>
      <c r="O81" s="990"/>
      <c r="P81" s="987"/>
      <c r="Q81" s="987"/>
      <c r="R81" s="987"/>
    </row>
    <row r="82" spans="1:18">
      <c r="A82" s="984"/>
      <c r="B82" s="993"/>
      <c r="C82" s="993"/>
      <c r="D82" s="993"/>
      <c r="E82" s="429" t="s">
        <v>355</v>
      </c>
      <c r="F82" s="500">
        <v>2193.6</v>
      </c>
      <c r="G82" s="996"/>
      <c r="H82" s="987"/>
      <c r="I82" s="504"/>
      <c r="J82" s="996"/>
      <c r="K82" s="990"/>
      <c r="L82" s="993"/>
      <c r="M82" s="1042"/>
      <c r="N82" s="984"/>
      <c r="O82" s="990"/>
      <c r="P82" s="987"/>
      <c r="Q82" s="987"/>
      <c r="R82" s="987"/>
    </row>
    <row r="83" spans="1:18">
      <c r="A83" s="984"/>
      <c r="B83" s="993"/>
      <c r="C83" s="993"/>
      <c r="D83" s="993"/>
      <c r="E83" s="429" t="s">
        <v>356</v>
      </c>
      <c r="F83" s="500">
        <v>10968</v>
      </c>
      <c r="G83" s="996"/>
      <c r="H83" s="987"/>
      <c r="I83" s="504"/>
      <c r="J83" s="996"/>
      <c r="K83" s="990"/>
      <c r="L83" s="993"/>
      <c r="M83" s="1042"/>
      <c r="N83" s="984"/>
      <c r="O83" s="990"/>
      <c r="P83" s="987"/>
      <c r="Q83" s="987"/>
      <c r="R83" s="987"/>
    </row>
    <row r="84" spans="1:18">
      <c r="A84" s="984"/>
      <c r="B84" s="993"/>
      <c r="C84" s="993"/>
      <c r="D84" s="993"/>
      <c r="E84" s="429" t="s">
        <v>357</v>
      </c>
      <c r="F84" s="500">
        <v>0.01</v>
      </c>
      <c r="G84" s="996"/>
      <c r="H84" s="987"/>
      <c r="I84" s="504"/>
      <c r="J84" s="996"/>
      <c r="K84" s="990"/>
      <c r="L84" s="993"/>
      <c r="M84" s="1042"/>
      <c r="N84" s="984"/>
      <c r="O84" s="990"/>
      <c r="P84" s="987"/>
      <c r="Q84" s="987"/>
      <c r="R84" s="987"/>
    </row>
    <row r="85" spans="1:18">
      <c r="A85" s="984"/>
      <c r="B85" s="993"/>
      <c r="C85" s="993"/>
      <c r="D85" s="993"/>
      <c r="E85" s="429" t="s">
        <v>358</v>
      </c>
      <c r="F85" s="500">
        <v>1032</v>
      </c>
      <c r="G85" s="996"/>
      <c r="H85" s="987"/>
      <c r="I85" s="504"/>
      <c r="J85" s="996"/>
      <c r="K85" s="990"/>
      <c r="L85" s="993"/>
      <c r="M85" s="1042"/>
      <c r="N85" s="984"/>
      <c r="O85" s="990"/>
      <c r="P85" s="987"/>
      <c r="Q85" s="987"/>
      <c r="R85" s="987"/>
    </row>
    <row r="86" spans="1:18">
      <c r="A86" s="985"/>
      <c r="B86" s="994"/>
      <c r="C86" s="994"/>
      <c r="D86" s="994"/>
      <c r="E86" s="429" t="s">
        <v>359</v>
      </c>
      <c r="F86" s="500">
        <v>12000.01</v>
      </c>
      <c r="G86" s="997"/>
      <c r="H86" s="988"/>
      <c r="I86" s="505"/>
      <c r="J86" s="997"/>
      <c r="K86" s="991"/>
      <c r="L86" s="994"/>
      <c r="M86" s="1043"/>
      <c r="N86" s="985"/>
      <c r="O86" s="991"/>
      <c r="P86" s="988"/>
      <c r="Q86" s="988"/>
      <c r="R86" s="988"/>
    </row>
    <row r="87" spans="1:18">
      <c r="A87" s="983">
        <v>3362</v>
      </c>
      <c r="B87" s="992" t="s">
        <v>276</v>
      </c>
      <c r="C87" s="992" t="s">
        <v>277</v>
      </c>
      <c r="D87" s="992" t="s">
        <v>418</v>
      </c>
      <c r="E87" s="429" t="s">
        <v>350</v>
      </c>
      <c r="F87" s="500" t="s">
        <v>212</v>
      </c>
      <c r="G87" s="995">
        <v>21000.01</v>
      </c>
      <c r="H87" s="986">
        <v>6</v>
      </c>
      <c r="I87" s="503"/>
      <c r="J87" s="995">
        <v>0</v>
      </c>
      <c r="K87" s="989"/>
      <c r="L87" s="992"/>
      <c r="M87" s="1041">
        <v>0</v>
      </c>
      <c r="N87" s="983"/>
      <c r="O87" s="989"/>
      <c r="P87" s="986" t="s">
        <v>452</v>
      </c>
      <c r="Q87" s="986">
        <v>936</v>
      </c>
      <c r="R87" s="986" t="s">
        <v>347</v>
      </c>
    </row>
    <row r="88" spans="1:18">
      <c r="A88" s="984"/>
      <c r="B88" s="993"/>
      <c r="C88" s="993"/>
      <c r="D88" s="993"/>
      <c r="E88" s="429" t="s">
        <v>352</v>
      </c>
      <c r="F88" s="500" t="s">
        <v>419</v>
      </c>
      <c r="G88" s="996"/>
      <c r="H88" s="987"/>
      <c r="I88" s="504"/>
      <c r="J88" s="996"/>
      <c r="K88" s="990"/>
      <c r="L88" s="993"/>
      <c r="M88" s="1042"/>
      <c r="N88" s="984"/>
      <c r="O88" s="990"/>
      <c r="P88" s="987"/>
      <c r="Q88" s="987"/>
      <c r="R88" s="987"/>
    </row>
    <row r="89" spans="1:18">
      <c r="A89" s="984"/>
      <c r="B89" s="993"/>
      <c r="C89" s="993"/>
      <c r="D89" s="993"/>
      <c r="E89" s="429" t="s">
        <v>353</v>
      </c>
      <c r="F89" s="500" t="s">
        <v>409</v>
      </c>
      <c r="G89" s="996"/>
      <c r="H89" s="987"/>
      <c r="I89" s="504"/>
      <c r="J89" s="996"/>
      <c r="K89" s="990"/>
      <c r="L89" s="993"/>
      <c r="M89" s="1042"/>
      <c r="N89" s="984"/>
      <c r="O89" s="990"/>
      <c r="P89" s="987"/>
      <c r="Q89" s="987"/>
      <c r="R89" s="987"/>
    </row>
    <row r="90" spans="1:18">
      <c r="A90" s="984"/>
      <c r="B90" s="993"/>
      <c r="C90" s="993"/>
      <c r="D90" s="993"/>
      <c r="E90" s="429" t="s">
        <v>354</v>
      </c>
      <c r="F90" s="500">
        <v>30</v>
      </c>
      <c r="G90" s="996"/>
      <c r="H90" s="987"/>
      <c r="I90" s="504"/>
      <c r="J90" s="996"/>
      <c r="K90" s="990"/>
      <c r="L90" s="993"/>
      <c r="M90" s="1042"/>
      <c r="N90" s="984"/>
      <c r="O90" s="990"/>
      <c r="P90" s="987"/>
      <c r="Q90" s="987"/>
      <c r="R90" s="987"/>
    </row>
    <row r="91" spans="1:18">
      <c r="A91" s="984"/>
      <c r="B91" s="993"/>
      <c r="C91" s="993"/>
      <c r="D91" s="993"/>
      <c r="E91" s="429" t="s">
        <v>355</v>
      </c>
      <c r="F91" s="500">
        <v>640</v>
      </c>
      <c r="G91" s="996"/>
      <c r="H91" s="987"/>
      <c r="I91" s="504"/>
      <c r="J91" s="996"/>
      <c r="K91" s="990"/>
      <c r="L91" s="993"/>
      <c r="M91" s="1042"/>
      <c r="N91" s="984"/>
      <c r="O91" s="990"/>
      <c r="P91" s="987"/>
      <c r="Q91" s="987"/>
      <c r="R91" s="987"/>
    </row>
    <row r="92" spans="1:18">
      <c r="A92" s="984"/>
      <c r="B92" s="993"/>
      <c r="C92" s="993"/>
      <c r="D92" s="993"/>
      <c r="E92" s="429" t="s">
        <v>356</v>
      </c>
      <c r="F92" s="500">
        <v>19200</v>
      </c>
      <c r="G92" s="996"/>
      <c r="H92" s="987"/>
      <c r="I92" s="504"/>
      <c r="J92" s="996"/>
      <c r="K92" s="990"/>
      <c r="L92" s="993"/>
      <c r="M92" s="1042"/>
      <c r="N92" s="984"/>
      <c r="O92" s="990"/>
      <c r="P92" s="987"/>
      <c r="Q92" s="987"/>
      <c r="R92" s="987"/>
    </row>
    <row r="93" spans="1:18">
      <c r="A93" s="984"/>
      <c r="B93" s="993"/>
      <c r="C93" s="993"/>
      <c r="D93" s="993"/>
      <c r="E93" s="429" t="s">
        <v>357</v>
      </c>
      <c r="F93" s="500">
        <v>0.01</v>
      </c>
      <c r="G93" s="996"/>
      <c r="H93" s="987"/>
      <c r="I93" s="504"/>
      <c r="J93" s="996"/>
      <c r="K93" s="990"/>
      <c r="L93" s="993"/>
      <c r="M93" s="1042"/>
      <c r="N93" s="984"/>
      <c r="O93" s="990"/>
      <c r="P93" s="987"/>
      <c r="Q93" s="987"/>
      <c r="R93" s="987"/>
    </row>
    <row r="94" spans="1:18">
      <c r="A94" s="984"/>
      <c r="B94" s="993"/>
      <c r="C94" s="993"/>
      <c r="D94" s="993"/>
      <c r="E94" s="429" t="s">
        <v>358</v>
      </c>
      <c r="F94" s="500">
        <v>1800</v>
      </c>
      <c r="G94" s="996"/>
      <c r="H94" s="987"/>
      <c r="I94" s="504"/>
      <c r="J94" s="996"/>
      <c r="K94" s="990"/>
      <c r="L94" s="993"/>
      <c r="M94" s="1042"/>
      <c r="N94" s="984"/>
      <c r="O94" s="990"/>
      <c r="P94" s="987"/>
      <c r="Q94" s="987"/>
      <c r="R94" s="987"/>
    </row>
    <row r="95" spans="1:18">
      <c r="A95" s="985"/>
      <c r="B95" s="994"/>
      <c r="C95" s="994"/>
      <c r="D95" s="994"/>
      <c r="E95" s="429" t="s">
        <v>359</v>
      </c>
      <c r="F95" s="500">
        <v>21000.01</v>
      </c>
      <c r="G95" s="997"/>
      <c r="H95" s="988"/>
      <c r="I95" s="505"/>
      <c r="J95" s="997"/>
      <c r="K95" s="991"/>
      <c r="L95" s="994"/>
      <c r="M95" s="1043"/>
      <c r="N95" s="985"/>
      <c r="O95" s="991"/>
      <c r="P95" s="988"/>
      <c r="Q95" s="988"/>
      <c r="R95" s="988"/>
    </row>
    <row r="96" spans="1:18">
      <c r="A96" s="983">
        <v>3364</v>
      </c>
      <c r="B96" s="992" t="s">
        <v>273</v>
      </c>
      <c r="C96" s="992" t="s">
        <v>274</v>
      </c>
      <c r="D96" s="992" t="s">
        <v>420</v>
      </c>
      <c r="E96" s="429" t="s">
        <v>350</v>
      </c>
      <c r="F96" s="500" t="s">
        <v>351</v>
      </c>
      <c r="G96" s="995">
        <v>14601</v>
      </c>
      <c r="H96" s="986">
        <v>9</v>
      </c>
      <c r="I96" s="503"/>
      <c r="J96" s="995">
        <v>3700</v>
      </c>
      <c r="K96" s="989"/>
      <c r="L96" s="992"/>
      <c r="M96" s="1041">
        <v>3700</v>
      </c>
      <c r="N96" s="983"/>
      <c r="O96" s="989"/>
      <c r="P96" s="986" t="s">
        <v>338</v>
      </c>
      <c r="Q96" s="986">
        <v>940</v>
      </c>
      <c r="R96" s="986" t="s">
        <v>344</v>
      </c>
    </row>
    <row r="97" spans="1:18" ht="30">
      <c r="A97" s="984"/>
      <c r="B97" s="993"/>
      <c r="C97" s="993"/>
      <c r="D97" s="993"/>
      <c r="E97" s="429" t="s">
        <v>352</v>
      </c>
      <c r="F97" s="500" t="s">
        <v>421</v>
      </c>
      <c r="G97" s="996"/>
      <c r="H97" s="987"/>
      <c r="I97" s="504"/>
      <c r="J97" s="996"/>
      <c r="K97" s="990"/>
      <c r="L97" s="993"/>
      <c r="M97" s="1042"/>
      <c r="N97" s="984"/>
      <c r="O97" s="990"/>
      <c r="P97" s="987"/>
      <c r="Q97" s="987"/>
      <c r="R97" s="987"/>
    </row>
    <row r="98" spans="1:18">
      <c r="A98" s="984"/>
      <c r="B98" s="993"/>
      <c r="C98" s="993"/>
      <c r="D98" s="993"/>
      <c r="E98" s="429" t="s">
        <v>353</v>
      </c>
      <c r="F98" s="500" t="s">
        <v>412</v>
      </c>
      <c r="G98" s="996"/>
      <c r="H98" s="987"/>
      <c r="I98" s="504"/>
      <c r="J98" s="996"/>
      <c r="K98" s="990"/>
      <c r="L98" s="993"/>
      <c r="M98" s="1042"/>
      <c r="N98" s="984"/>
      <c r="O98" s="990"/>
      <c r="P98" s="987"/>
      <c r="Q98" s="987"/>
      <c r="R98" s="987"/>
    </row>
    <row r="99" spans="1:18">
      <c r="A99" s="984"/>
      <c r="B99" s="993"/>
      <c r="C99" s="993"/>
      <c r="D99" s="993"/>
      <c r="E99" s="429" t="s">
        <v>354</v>
      </c>
      <c r="F99" s="500">
        <v>5</v>
      </c>
      <c r="G99" s="996"/>
      <c r="H99" s="987"/>
      <c r="I99" s="504"/>
      <c r="J99" s="996"/>
      <c r="K99" s="990"/>
      <c r="L99" s="993"/>
      <c r="M99" s="1042"/>
      <c r="N99" s="984"/>
      <c r="O99" s="990"/>
      <c r="P99" s="987"/>
      <c r="Q99" s="987"/>
      <c r="R99" s="987"/>
    </row>
    <row r="100" spans="1:18">
      <c r="A100" s="984"/>
      <c r="B100" s="993"/>
      <c r="C100" s="993"/>
      <c r="D100" s="993"/>
      <c r="E100" s="429" t="s">
        <v>355</v>
      </c>
      <c r="F100" s="500">
        <v>2900</v>
      </c>
      <c r="G100" s="996"/>
      <c r="H100" s="987"/>
      <c r="I100" s="504"/>
      <c r="J100" s="996"/>
      <c r="K100" s="990"/>
      <c r="L100" s="993"/>
      <c r="M100" s="1042"/>
      <c r="N100" s="984"/>
      <c r="O100" s="990"/>
      <c r="P100" s="987"/>
      <c r="Q100" s="987"/>
      <c r="R100" s="987"/>
    </row>
    <row r="101" spans="1:18">
      <c r="A101" s="984"/>
      <c r="B101" s="993"/>
      <c r="C101" s="993"/>
      <c r="D101" s="993"/>
      <c r="E101" s="429" t="s">
        <v>356</v>
      </c>
      <c r="F101" s="500">
        <v>14500</v>
      </c>
      <c r="G101" s="996"/>
      <c r="H101" s="987"/>
      <c r="I101" s="504"/>
      <c r="J101" s="996"/>
      <c r="K101" s="990"/>
      <c r="L101" s="993"/>
      <c r="M101" s="1042"/>
      <c r="N101" s="984"/>
      <c r="O101" s="990"/>
      <c r="P101" s="987"/>
      <c r="Q101" s="987"/>
      <c r="R101" s="987"/>
    </row>
    <row r="102" spans="1:18">
      <c r="A102" s="984"/>
      <c r="B102" s="993"/>
      <c r="C102" s="993"/>
      <c r="D102" s="993"/>
      <c r="E102" s="429" t="s">
        <v>357</v>
      </c>
      <c r="F102" s="500">
        <v>1</v>
      </c>
      <c r="G102" s="996"/>
      <c r="H102" s="987"/>
      <c r="I102" s="504"/>
      <c r="J102" s="996"/>
      <c r="K102" s="990"/>
      <c r="L102" s="993"/>
      <c r="M102" s="1042"/>
      <c r="N102" s="984"/>
      <c r="O102" s="990"/>
      <c r="P102" s="987"/>
      <c r="Q102" s="987"/>
      <c r="R102" s="987"/>
    </row>
    <row r="103" spans="1:18">
      <c r="A103" s="984"/>
      <c r="B103" s="993"/>
      <c r="C103" s="993"/>
      <c r="D103" s="993"/>
      <c r="E103" s="429" t="s">
        <v>358</v>
      </c>
      <c r="F103" s="500">
        <v>100</v>
      </c>
      <c r="G103" s="996"/>
      <c r="H103" s="987"/>
      <c r="I103" s="504"/>
      <c r="J103" s="996"/>
      <c r="K103" s="990"/>
      <c r="L103" s="993"/>
      <c r="M103" s="1042"/>
      <c r="N103" s="984"/>
      <c r="O103" s="990"/>
      <c r="P103" s="987"/>
      <c r="Q103" s="987"/>
      <c r="R103" s="987"/>
    </row>
    <row r="104" spans="1:18">
      <c r="A104" s="985"/>
      <c r="B104" s="994"/>
      <c r="C104" s="994"/>
      <c r="D104" s="994"/>
      <c r="E104" s="429" t="s">
        <v>359</v>
      </c>
      <c r="F104" s="500">
        <v>14601</v>
      </c>
      <c r="G104" s="997"/>
      <c r="H104" s="988"/>
      <c r="I104" s="505"/>
      <c r="J104" s="997"/>
      <c r="K104" s="991"/>
      <c r="L104" s="994"/>
      <c r="M104" s="1043"/>
      <c r="N104" s="985"/>
      <c r="O104" s="991"/>
      <c r="P104" s="988"/>
      <c r="Q104" s="988"/>
      <c r="R104" s="988"/>
    </row>
    <row r="105" spans="1:18">
      <c r="A105" s="983">
        <v>3369</v>
      </c>
      <c r="B105" s="992" t="s">
        <v>276</v>
      </c>
      <c r="C105" s="992" t="s">
        <v>277</v>
      </c>
      <c r="D105" s="992" t="s">
        <v>422</v>
      </c>
      <c r="E105" s="429" t="s">
        <v>350</v>
      </c>
      <c r="F105" s="500" t="s">
        <v>212</v>
      </c>
      <c r="G105" s="995">
        <v>5000</v>
      </c>
      <c r="H105" s="986">
        <v>9</v>
      </c>
      <c r="I105" s="503"/>
      <c r="J105" s="995">
        <v>2500</v>
      </c>
      <c r="K105" s="989" t="s">
        <v>526</v>
      </c>
      <c r="L105" s="992"/>
      <c r="M105" s="1041">
        <v>2500</v>
      </c>
      <c r="N105" s="983"/>
      <c r="O105" s="989"/>
      <c r="P105" s="986" t="s">
        <v>452</v>
      </c>
      <c r="Q105" s="986">
        <v>936</v>
      </c>
      <c r="R105" s="986" t="s">
        <v>347</v>
      </c>
    </row>
    <row r="106" spans="1:18">
      <c r="A106" s="984"/>
      <c r="B106" s="993"/>
      <c r="C106" s="993"/>
      <c r="D106" s="993"/>
      <c r="E106" s="429" t="s">
        <v>352</v>
      </c>
      <c r="F106" s="500" t="s">
        <v>423</v>
      </c>
      <c r="G106" s="996"/>
      <c r="H106" s="987"/>
      <c r="I106" s="504"/>
      <c r="J106" s="996"/>
      <c r="K106" s="990"/>
      <c r="L106" s="993"/>
      <c r="M106" s="1042"/>
      <c r="N106" s="984"/>
      <c r="O106" s="990"/>
      <c r="P106" s="987"/>
      <c r="Q106" s="987"/>
      <c r="R106" s="987"/>
    </row>
    <row r="107" spans="1:18">
      <c r="A107" s="984"/>
      <c r="B107" s="993"/>
      <c r="C107" s="993"/>
      <c r="D107" s="993"/>
      <c r="E107" s="429" t="s">
        <v>353</v>
      </c>
      <c r="F107" s="500" t="s">
        <v>405</v>
      </c>
      <c r="G107" s="996"/>
      <c r="H107" s="987"/>
      <c r="I107" s="504"/>
      <c r="J107" s="996"/>
      <c r="K107" s="990"/>
      <c r="L107" s="993"/>
      <c r="M107" s="1042"/>
      <c r="N107" s="984"/>
      <c r="O107" s="990"/>
      <c r="P107" s="987"/>
      <c r="Q107" s="987"/>
      <c r="R107" s="987"/>
    </row>
    <row r="108" spans="1:18">
      <c r="A108" s="984"/>
      <c r="B108" s="993"/>
      <c r="C108" s="993"/>
      <c r="D108" s="993"/>
      <c r="E108" s="429" t="s">
        <v>354</v>
      </c>
      <c r="F108" s="500">
        <v>1</v>
      </c>
      <c r="G108" s="996"/>
      <c r="H108" s="987"/>
      <c r="I108" s="504"/>
      <c r="J108" s="996"/>
      <c r="K108" s="990"/>
      <c r="L108" s="993"/>
      <c r="M108" s="1042"/>
      <c r="N108" s="984"/>
      <c r="O108" s="990"/>
      <c r="P108" s="987"/>
      <c r="Q108" s="987"/>
      <c r="R108" s="987"/>
    </row>
    <row r="109" spans="1:18">
      <c r="A109" s="984"/>
      <c r="B109" s="993"/>
      <c r="C109" s="993"/>
      <c r="D109" s="993"/>
      <c r="E109" s="429" t="s">
        <v>355</v>
      </c>
      <c r="F109" s="500">
        <v>4604</v>
      </c>
      <c r="G109" s="996"/>
      <c r="H109" s="987"/>
      <c r="I109" s="504"/>
      <c r="J109" s="996"/>
      <c r="K109" s="990"/>
      <c r="L109" s="993"/>
      <c r="M109" s="1042"/>
      <c r="N109" s="984"/>
      <c r="O109" s="990"/>
      <c r="P109" s="987"/>
      <c r="Q109" s="987"/>
      <c r="R109" s="987"/>
    </row>
    <row r="110" spans="1:18">
      <c r="A110" s="984"/>
      <c r="B110" s="993"/>
      <c r="C110" s="993"/>
      <c r="D110" s="993"/>
      <c r="E110" s="429" t="s">
        <v>356</v>
      </c>
      <c r="F110" s="500">
        <v>4604</v>
      </c>
      <c r="G110" s="996"/>
      <c r="H110" s="987"/>
      <c r="I110" s="504"/>
      <c r="J110" s="996"/>
      <c r="K110" s="990"/>
      <c r="L110" s="993"/>
      <c r="M110" s="1042"/>
      <c r="N110" s="984"/>
      <c r="O110" s="990"/>
      <c r="P110" s="987"/>
      <c r="Q110" s="987"/>
      <c r="R110" s="987"/>
    </row>
    <row r="111" spans="1:18">
      <c r="A111" s="984"/>
      <c r="B111" s="993"/>
      <c r="C111" s="993"/>
      <c r="D111" s="993"/>
      <c r="E111" s="429" t="s">
        <v>357</v>
      </c>
      <c r="F111" s="500">
        <v>0.01</v>
      </c>
      <c r="G111" s="996"/>
      <c r="H111" s="987"/>
      <c r="I111" s="504"/>
      <c r="J111" s="996"/>
      <c r="K111" s="990"/>
      <c r="L111" s="993"/>
      <c r="M111" s="1042"/>
      <c r="N111" s="984"/>
      <c r="O111" s="990"/>
      <c r="P111" s="987"/>
      <c r="Q111" s="987"/>
      <c r="R111" s="987"/>
    </row>
    <row r="112" spans="1:18">
      <c r="A112" s="984"/>
      <c r="B112" s="993"/>
      <c r="C112" s="993"/>
      <c r="D112" s="993"/>
      <c r="E112" s="429" t="s">
        <v>358</v>
      </c>
      <c r="F112" s="500">
        <v>395.99</v>
      </c>
      <c r="G112" s="996"/>
      <c r="H112" s="987"/>
      <c r="I112" s="504"/>
      <c r="J112" s="996"/>
      <c r="K112" s="990"/>
      <c r="L112" s="993"/>
      <c r="M112" s="1042"/>
      <c r="N112" s="984"/>
      <c r="O112" s="990"/>
      <c r="P112" s="987"/>
      <c r="Q112" s="987"/>
      <c r="R112" s="987"/>
    </row>
    <row r="113" spans="1:18">
      <c r="A113" s="985"/>
      <c r="B113" s="994"/>
      <c r="C113" s="994"/>
      <c r="D113" s="994"/>
      <c r="E113" s="429" t="s">
        <v>359</v>
      </c>
      <c r="F113" s="500">
        <v>5000</v>
      </c>
      <c r="G113" s="997"/>
      <c r="H113" s="988"/>
      <c r="I113" s="505"/>
      <c r="J113" s="997"/>
      <c r="K113" s="991"/>
      <c r="L113" s="994"/>
      <c r="M113" s="1043"/>
      <c r="N113" s="985"/>
      <c r="O113" s="991"/>
      <c r="P113" s="988"/>
      <c r="Q113" s="988"/>
      <c r="R113" s="988"/>
    </row>
    <row r="114" spans="1:18">
      <c r="A114" s="983">
        <v>3372</v>
      </c>
      <c r="B114" s="992" t="s">
        <v>276</v>
      </c>
      <c r="C114" s="992" t="s">
        <v>277</v>
      </c>
      <c r="D114" s="992" t="s">
        <v>424</v>
      </c>
      <c r="E114" s="429" t="s">
        <v>350</v>
      </c>
      <c r="F114" s="500" t="s">
        <v>351</v>
      </c>
      <c r="G114" s="995">
        <v>5001.01</v>
      </c>
      <c r="H114" s="986">
        <v>10</v>
      </c>
      <c r="I114" s="503"/>
      <c r="J114" s="995">
        <v>5000</v>
      </c>
      <c r="K114" s="989"/>
      <c r="L114" s="992"/>
      <c r="M114" s="1041">
        <v>5000</v>
      </c>
      <c r="N114" s="983"/>
      <c r="O114" s="989"/>
      <c r="P114" s="986" t="s">
        <v>452</v>
      </c>
      <c r="Q114" s="986">
        <v>936</v>
      </c>
      <c r="R114" s="986" t="s">
        <v>347</v>
      </c>
    </row>
    <row r="115" spans="1:18" ht="30">
      <c r="A115" s="984"/>
      <c r="B115" s="993"/>
      <c r="C115" s="993"/>
      <c r="D115" s="993"/>
      <c r="E115" s="429" t="s">
        <v>352</v>
      </c>
      <c r="F115" s="500" t="s">
        <v>424</v>
      </c>
      <c r="G115" s="996"/>
      <c r="H115" s="987"/>
      <c r="I115" s="504"/>
      <c r="J115" s="996"/>
      <c r="K115" s="990"/>
      <c r="L115" s="993"/>
      <c r="M115" s="1042"/>
      <c r="N115" s="984"/>
      <c r="O115" s="990"/>
      <c r="P115" s="987"/>
      <c r="Q115" s="987"/>
      <c r="R115" s="987"/>
    </row>
    <row r="116" spans="1:18">
      <c r="A116" s="984"/>
      <c r="B116" s="993"/>
      <c r="C116" s="993"/>
      <c r="D116" s="993"/>
      <c r="E116" s="429" t="s">
        <v>353</v>
      </c>
      <c r="F116" s="500" t="s">
        <v>402</v>
      </c>
      <c r="G116" s="996"/>
      <c r="H116" s="987"/>
      <c r="I116" s="504"/>
      <c r="J116" s="996"/>
      <c r="K116" s="990"/>
      <c r="L116" s="993"/>
      <c r="M116" s="1042"/>
      <c r="N116" s="984"/>
      <c r="O116" s="990"/>
      <c r="P116" s="987"/>
      <c r="Q116" s="987"/>
      <c r="R116" s="987"/>
    </row>
    <row r="117" spans="1:18">
      <c r="A117" s="984"/>
      <c r="B117" s="993"/>
      <c r="C117" s="993"/>
      <c r="D117" s="993"/>
      <c r="E117" s="429" t="s">
        <v>354</v>
      </c>
      <c r="F117" s="500">
        <v>1</v>
      </c>
      <c r="G117" s="996"/>
      <c r="H117" s="987"/>
      <c r="I117" s="504"/>
      <c r="J117" s="996"/>
      <c r="K117" s="990"/>
      <c r="L117" s="993"/>
      <c r="M117" s="1042"/>
      <c r="N117" s="984"/>
      <c r="O117" s="990"/>
      <c r="P117" s="987"/>
      <c r="Q117" s="987"/>
      <c r="R117" s="987"/>
    </row>
    <row r="118" spans="1:18">
      <c r="A118" s="984"/>
      <c r="B118" s="993"/>
      <c r="C118" s="993"/>
      <c r="D118" s="993"/>
      <c r="E118" s="429" t="s">
        <v>355</v>
      </c>
      <c r="F118" s="500">
        <v>5000</v>
      </c>
      <c r="G118" s="996"/>
      <c r="H118" s="987"/>
      <c r="I118" s="504"/>
      <c r="J118" s="996"/>
      <c r="K118" s="990"/>
      <c r="L118" s="993"/>
      <c r="M118" s="1042"/>
      <c r="N118" s="984"/>
      <c r="O118" s="990"/>
      <c r="P118" s="987"/>
      <c r="Q118" s="987"/>
      <c r="R118" s="987"/>
    </row>
    <row r="119" spans="1:18">
      <c r="A119" s="984"/>
      <c r="B119" s="993"/>
      <c r="C119" s="993"/>
      <c r="D119" s="993"/>
      <c r="E119" s="429" t="s">
        <v>356</v>
      </c>
      <c r="F119" s="500">
        <v>5000</v>
      </c>
      <c r="G119" s="996"/>
      <c r="H119" s="987"/>
      <c r="I119" s="504"/>
      <c r="J119" s="996"/>
      <c r="K119" s="990"/>
      <c r="L119" s="993"/>
      <c r="M119" s="1042"/>
      <c r="N119" s="984"/>
      <c r="O119" s="990"/>
      <c r="P119" s="987"/>
      <c r="Q119" s="987"/>
      <c r="R119" s="987"/>
    </row>
    <row r="120" spans="1:18">
      <c r="A120" s="984"/>
      <c r="B120" s="993"/>
      <c r="C120" s="993"/>
      <c r="D120" s="993"/>
      <c r="E120" s="429" t="s">
        <v>357</v>
      </c>
      <c r="F120" s="500">
        <v>0.01</v>
      </c>
      <c r="G120" s="996"/>
      <c r="H120" s="987"/>
      <c r="I120" s="504"/>
      <c r="J120" s="996"/>
      <c r="K120" s="990"/>
      <c r="L120" s="993"/>
      <c r="M120" s="1042"/>
      <c r="N120" s="984"/>
      <c r="O120" s="990"/>
      <c r="P120" s="987"/>
      <c r="Q120" s="987"/>
      <c r="R120" s="987"/>
    </row>
    <row r="121" spans="1:18">
      <c r="A121" s="984"/>
      <c r="B121" s="993"/>
      <c r="C121" s="993"/>
      <c r="D121" s="993"/>
      <c r="E121" s="429" t="s">
        <v>358</v>
      </c>
      <c r="F121" s="500">
        <v>1</v>
      </c>
      <c r="G121" s="996"/>
      <c r="H121" s="987"/>
      <c r="I121" s="504"/>
      <c r="J121" s="996"/>
      <c r="K121" s="990"/>
      <c r="L121" s="993"/>
      <c r="M121" s="1042"/>
      <c r="N121" s="984"/>
      <c r="O121" s="990"/>
      <c r="P121" s="987"/>
      <c r="Q121" s="987"/>
      <c r="R121" s="987"/>
    </row>
    <row r="122" spans="1:18">
      <c r="A122" s="985"/>
      <c r="B122" s="994"/>
      <c r="C122" s="994"/>
      <c r="D122" s="994"/>
      <c r="E122" s="429" t="s">
        <v>359</v>
      </c>
      <c r="F122" s="500">
        <v>5001.01</v>
      </c>
      <c r="G122" s="997"/>
      <c r="H122" s="988"/>
      <c r="I122" s="505"/>
      <c r="J122" s="997"/>
      <c r="K122" s="991"/>
      <c r="L122" s="994"/>
      <c r="M122" s="1043"/>
      <c r="N122" s="985"/>
      <c r="O122" s="991"/>
      <c r="P122" s="988"/>
      <c r="Q122" s="988"/>
      <c r="R122" s="988"/>
    </row>
    <row r="123" spans="1:18">
      <c r="A123" s="983">
        <v>3376</v>
      </c>
      <c r="B123" s="992" t="s">
        <v>161</v>
      </c>
      <c r="C123" s="992" t="s">
        <v>162</v>
      </c>
      <c r="D123" s="992" t="s">
        <v>425</v>
      </c>
      <c r="E123" s="429" t="s">
        <v>350</v>
      </c>
      <c r="F123" s="500" t="s">
        <v>212</v>
      </c>
      <c r="G123" s="995">
        <v>5299</v>
      </c>
      <c r="H123" s="986">
        <v>4</v>
      </c>
      <c r="I123" s="503"/>
      <c r="J123" s="995">
        <v>5299</v>
      </c>
      <c r="K123" s="989" t="s">
        <v>526</v>
      </c>
      <c r="L123" s="992"/>
      <c r="M123" s="1041">
        <v>5299</v>
      </c>
      <c r="N123" s="983"/>
      <c r="O123" s="989"/>
      <c r="P123" s="986">
        <v>1.3</v>
      </c>
      <c r="Q123" s="986">
        <v>950</v>
      </c>
      <c r="R123" s="986" t="s">
        <v>305</v>
      </c>
    </row>
    <row r="124" spans="1:18" ht="30">
      <c r="A124" s="984"/>
      <c r="B124" s="993"/>
      <c r="C124" s="993"/>
      <c r="D124" s="993"/>
      <c r="E124" s="429" t="s">
        <v>352</v>
      </c>
      <c r="F124" s="500" t="s">
        <v>426</v>
      </c>
      <c r="G124" s="996"/>
      <c r="H124" s="987"/>
      <c r="I124" s="504"/>
      <c r="J124" s="996"/>
      <c r="K124" s="990"/>
      <c r="L124" s="993"/>
      <c r="M124" s="1042"/>
      <c r="N124" s="984"/>
      <c r="O124" s="990"/>
      <c r="P124" s="987"/>
      <c r="Q124" s="987"/>
      <c r="R124" s="987"/>
    </row>
    <row r="125" spans="1:18">
      <c r="A125" s="984"/>
      <c r="B125" s="993"/>
      <c r="C125" s="993"/>
      <c r="D125" s="993"/>
      <c r="E125" s="429" t="s">
        <v>353</v>
      </c>
      <c r="F125" s="500" t="s">
        <v>427</v>
      </c>
      <c r="G125" s="996"/>
      <c r="H125" s="987"/>
      <c r="I125" s="504"/>
      <c r="J125" s="996"/>
      <c r="K125" s="990"/>
      <c r="L125" s="993"/>
      <c r="M125" s="1042"/>
      <c r="N125" s="984"/>
      <c r="O125" s="990"/>
      <c r="P125" s="987"/>
      <c r="Q125" s="987"/>
      <c r="R125" s="987"/>
    </row>
    <row r="126" spans="1:18">
      <c r="A126" s="984"/>
      <c r="B126" s="993"/>
      <c r="C126" s="993"/>
      <c r="D126" s="993"/>
      <c r="E126" s="429" t="s">
        <v>354</v>
      </c>
      <c r="F126" s="500">
        <v>1</v>
      </c>
      <c r="G126" s="996"/>
      <c r="H126" s="987"/>
      <c r="I126" s="504"/>
      <c r="J126" s="996"/>
      <c r="K126" s="990"/>
      <c r="L126" s="993"/>
      <c r="M126" s="1042"/>
      <c r="N126" s="984"/>
      <c r="O126" s="990"/>
      <c r="P126" s="987"/>
      <c r="Q126" s="987"/>
      <c r="R126" s="987"/>
    </row>
    <row r="127" spans="1:18">
      <c r="A127" s="984"/>
      <c r="B127" s="993"/>
      <c r="C127" s="993"/>
      <c r="D127" s="993"/>
      <c r="E127" s="429" t="s">
        <v>355</v>
      </c>
      <c r="F127" s="500">
        <v>4499</v>
      </c>
      <c r="G127" s="996"/>
      <c r="H127" s="987"/>
      <c r="I127" s="504"/>
      <c r="J127" s="996"/>
      <c r="K127" s="990"/>
      <c r="L127" s="993"/>
      <c r="M127" s="1042"/>
      <c r="N127" s="984"/>
      <c r="O127" s="990"/>
      <c r="P127" s="987"/>
      <c r="Q127" s="987"/>
      <c r="R127" s="987"/>
    </row>
    <row r="128" spans="1:18">
      <c r="A128" s="984"/>
      <c r="B128" s="993"/>
      <c r="C128" s="993"/>
      <c r="D128" s="993"/>
      <c r="E128" s="429" t="s">
        <v>356</v>
      </c>
      <c r="F128" s="500">
        <v>4499</v>
      </c>
      <c r="G128" s="996"/>
      <c r="H128" s="987"/>
      <c r="I128" s="504"/>
      <c r="J128" s="996"/>
      <c r="K128" s="990"/>
      <c r="L128" s="993"/>
      <c r="M128" s="1042"/>
      <c r="N128" s="984"/>
      <c r="O128" s="990"/>
      <c r="P128" s="987"/>
      <c r="Q128" s="987"/>
      <c r="R128" s="987"/>
    </row>
    <row r="129" spans="1:18">
      <c r="A129" s="984"/>
      <c r="B129" s="993"/>
      <c r="C129" s="993"/>
      <c r="D129" s="993"/>
      <c r="E129" s="429" t="s">
        <v>357</v>
      </c>
      <c r="F129" s="500">
        <v>100</v>
      </c>
      <c r="G129" s="996"/>
      <c r="H129" s="987"/>
      <c r="I129" s="504"/>
      <c r="J129" s="996"/>
      <c r="K129" s="990"/>
      <c r="L129" s="993"/>
      <c r="M129" s="1042"/>
      <c r="N129" s="984"/>
      <c r="O129" s="990"/>
      <c r="P129" s="987"/>
      <c r="Q129" s="987"/>
      <c r="R129" s="987"/>
    </row>
    <row r="130" spans="1:18">
      <c r="A130" s="984"/>
      <c r="B130" s="993"/>
      <c r="C130" s="993"/>
      <c r="D130" s="993"/>
      <c r="E130" s="429" t="s">
        <v>358</v>
      </c>
      <c r="F130" s="500">
        <v>700</v>
      </c>
      <c r="G130" s="996"/>
      <c r="H130" s="987"/>
      <c r="I130" s="504"/>
      <c r="J130" s="996"/>
      <c r="K130" s="990"/>
      <c r="L130" s="993"/>
      <c r="M130" s="1042"/>
      <c r="N130" s="984"/>
      <c r="O130" s="990"/>
      <c r="P130" s="987"/>
      <c r="Q130" s="987"/>
      <c r="R130" s="987"/>
    </row>
    <row r="131" spans="1:18">
      <c r="A131" s="985"/>
      <c r="B131" s="994"/>
      <c r="C131" s="994"/>
      <c r="D131" s="994"/>
      <c r="E131" s="429" t="s">
        <v>359</v>
      </c>
      <c r="F131" s="500">
        <v>5299</v>
      </c>
      <c r="G131" s="997"/>
      <c r="H131" s="988"/>
      <c r="I131" s="505"/>
      <c r="J131" s="997"/>
      <c r="K131" s="991"/>
      <c r="L131" s="994"/>
      <c r="M131" s="1043"/>
      <c r="N131" s="985"/>
      <c r="O131" s="991"/>
      <c r="P131" s="988"/>
      <c r="Q131" s="988"/>
      <c r="R131" s="988"/>
    </row>
    <row r="132" spans="1:18">
      <c r="A132" s="983">
        <v>3414</v>
      </c>
      <c r="B132" s="992" t="s">
        <v>181</v>
      </c>
      <c r="C132" s="992" t="s">
        <v>182</v>
      </c>
      <c r="D132" s="992" t="s">
        <v>428</v>
      </c>
      <c r="E132" s="429" t="s">
        <v>350</v>
      </c>
      <c r="F132" s="500" t="s">
        <v>212</v>
      </c>
      <c r="G132" s="995">
        <v>75002</v>
      </c>
      <c r="H132" s="986">
        <v>1</v>
      </c>
      <c r="I132" s="503"/>
      <c r="J132" s="995">
        <v>0</v>
      </c>
      <c r="K132" s="989"/>
      <c r="L132" s="992"/>
      <c r="M132" s="1041">
        <v>0</v>
      </c>
      <c r="N132" s="983"/>
      <c r="O132" s="989"/>
      <c r="P132" s="986" t="s">
        <v>310</v>
      </c>
      <c r="Q132" s="986">
        <v>954</v>
      </c>
      <c r="R132" s="986" t="s">
        <v>309</v>
      </c>
    </row>
    <row r="133" spans="1:18">
      <c r="A133" s="984"/>
      <c r="B133" s="993"/>
      <c r="C133" s="993"/>
      <c r="D133" s="993"/>
      <c r="E133" s="429" t="s">
        <v>352</v>
      </c>
      <c r="F133" s="500" t="s">
        <v>429</v>
      </c>
      <c r="G133" s="996"/>
      <c r="H133" s="987"/>
      <c r="I133" s="504"/>
      <c r="J133" s="996"/>
      <c r="K133" s="990"/>
      <c r="L133" s="993"/>
      <c r="M133" s="1042"/>
      <c r="N133" s="984"/>
      <c r="O133" s="990"/>
      <c r="P133" s="987"/>
      <c r="Q133" s="987"/>
      <c r="R133" s="987"/>
    </row>
    <row r="134" spans="1:18">
      <c r="A134" s="984"/>
      <c r="B134" s="993"/>
      <c r="C134" s="993"/>
      <c r="D134" s="993"/>
      <c r="E134" s="429" t="s">
        <v>353</v>
      </c>
      <c r="F134" s="500" t="s">
        <v>409</v>
      </c>
      <c r="G134" s="996"/>
      <c r="H134" s="987"/>
      <c r="I134" s="504"/>
      <c r="J134" s="996"/>
      <c r="K134" s="990"/>
      <c r="L134" s="993"/>
      <c r="M134" s="1042"/>
      <c r="N134" s="984"/>
      <c r="O134" s="990"/>
      <c r="P134" s="987"/>
      <c r="Q134" s="987"/>
      <c r="R134" s="987"/>
    </row>
    <row r="135" spans="1:18">
      <c r="A135" s="984"/>
      <c r="B135" s="993"/>
      <c r="C135" s="993"/>
      <c r="D135" s="993"/>
      <c r="E135" s="429" t="s">
        <v>354</v>
      </c>
      <c r="F135" s="500">
        <v>1</v>
      </c>
      <c r="G135" s="996"/>
      <c r="H135" s="987"/>
      <c r="I135" s="504"/>
      <c r="J135" s="996"/>
      <c r="K135" s="990"/>
      <c r="L135" s="993"/>
      <c r="M135" s="1042"/>
      <c r="N135" s="984"/>
      <c r="O135" s="990"/>
      <c r="P135" s="987"/>
      <c r="Q135" s="987"/>
      <c r="R135" s="987"/>
    </row>
    <row r="136" spans="1:18">
      <c r="A136" s="984"/>
      <c r="B136" s="993"/>
      <c r="C136" s="993"/>
      <c r="D136" s="993"/>
      <c r="E136" s="429" t="s">
        <v>355</v>
      </c>
      <c r="F136" s="500">
        <v>75000</v>
      </c>
      <c r="G136" s="996"/>
      <c r="H136" s="987"/>
      <c r="I136" s="504"/>
      <c r="J136" s="996"/>
      <c r="K136" s="990"/>
      <c r="L136" s="993"/>
      <c r="M136" s="1042"/>
      <c r="N136" s="984"/>
      <c r="O136" s="990"/>
      <c r="P136" s="987"/>
      <c r="Q136" s="987"/>
      <c r="R136" s="987"/>
    </row>
    <row r="137" spans="1:18">
      <c r="A137" s="984"/>
      <c r="B137" s="993"/>
      <c r="C137" s="993"/>
      <c r="D137" s="993"/>
      <c r="E137" s="429" t="s">
        <v>356</v>
      </c>
      <c r="F137" s="500">
        <v>75000</v>
      </c>
      <c r="G137" s="996"/>
      <c r="H137" s="987"/>
      <c r="I137" s="504"/>
      <c r="J137" s="996"/>
      <c r="K137" s="990"/>
      <c r="L137" s="993"/>
      <c r="M137" s="1042"/>
      <c r="N137" s="984"/>
      <c r="O137" s="990"/>
      <c r="P137" s="987"/>
      <c r="Q137" s="987"/>
      <c r="R137" s="987"/>
    </row>
    <row r="138" spans="1:18">
      <c r="A138" s="984"/>
      <c r="B138" s="993"/>
      <c r="C138" s="993"/>
      <c r="D138" s="993"/>
      <c r="E138" s="429" t="s">
        <v>357</v>
      </c>
      <c r="F138" s="500">
        <v>1</v>
      </c>
      <c r="G138" s="996"/>
      <c r="H138" s="987"/>
      <c r="I138" s="504"/>
      <c r="J138" s="996"/>
      <c r="K138" s="990"/>
      <c r="L138" s="993"/>
      <c r="M138" s="1042"/>
      <c r="N138" s="984"/>
      <c r="O138" s="990"/>
      <c r="P138" s="987"/>
      <c r="Q138" s="987"/>
      <c r="R138" s="987"/>
    </row>
    <row r="139" spans="1:18">
      <c r="A139" s="984"/>
      <c r="B139" s="993"/>
      <c r="C139" s="993"/>
      <c r="D139" s="993"/>
      <c r="E139" s="429" t="s">
        <v>358</v>
      </c>
      <c r="F139" s="500">
        <v>1</v>
      </c>
      <c r="G139" s="996"/>
      <c r="H139" s="987"/>
      <c r="I139" s="504"/>
      <c r="J139" s="996"/>
      <c r="K139" s="990"/>
      <c r="L139" s="993"/>
      <c r="M139" s="1042"/>
      <c r="N139" s="984"/>
      <c r="O139" s="990"/>
      <c r="P139" s="987"/>
      <c r="Q139" s="987"/>
      <c r="R139" s="987"/>
    </row>
    <row r="140" spans="1:18">
      <c r="A140" s="985"/>
      <c r="B140" s="994"/>
      <c r="C140" s="994"/>
      <c r="D140" s="994"/>
      <c r="E140" s="429" t="s">
        <v>359</v>
      </c>
      <c r="F140" s="500">
        <v>75002</v>
      </c>
      <c r="G140" s="997"/>
      <c r="H140" s="988"/>
      <c r="I140" s="505"/>
      <c r="J140" s="997"/>
      <c r="K140" s="991"/>
      <c r="L140" s="994"/>
      <c r="M140" s="1043"/>
      <c r="N140" s="985"/>
      <c r="O140" s="991"/>
      <c r="P140" s="988"/>
      <c r="Q140" s="988"/>
      <c r="R140" s="988"/>
    </row>
    <row r="141" spans="1:18">
      <c r="A141" s="983">
        <v>3415</v>
      </c>
      <c r="B141" s="992" t="s">
        <v>181</v>
      </c>
      <c r="C141" s="992" t="s">
        <v>182</v>
      </c>
      <c r="D141" s="992" t="s">
        <v>430</v>
      </c>
      <c r="E141" s="429" t="s">
        <v>350</v>
      </c>
      <c r="F141" s="500" t="s">
        <v>351</v>
      </c>
      <c r="G141" s="995">
        <v>1802</v>
      </c>
      <c r="H141" s="986">
        <v>2</v>
      </c>
      <c r="I141" s="503"/>
      <c r="J141" s="995">
        <v>0</v>
      </c>
      <c r="K141" s="989"/>
      <c r="L141" s="992"/>
      <c r="M141" s="1041">
        <v>0</v>
      </c>
      <c r="N141" s="983"/>
      <c r="O141" s="989"/>
      <c r="P141" s="986" t="s">
        <v>310</v>
      </c>
      <c r="Q141" s="986">
        <v>954</v>
      </c>
      <c r="R141" s="986" t="s">
        <v>309</v>
      </c>
    </row>
    <row r="142" spans="1:18">
      <c r="A142" s="984"/>
      <c r="B142" s="993"/>
      <c r="C142" s="993"/>
      <c r="D142" s="993"/>
      <c r="E142" s="429" t="s">
        <v>352</v>
      </c>
      <c r="F142" s="500" t="s">
        <v>431</v>
      </c>
      <c r="G142" s="996"/>
      <c r="H142" s="987"/>
      <c r="I142" s="504"/>
      <c r="J142" s="996"/>
      <c r="K142" s="990"/>
      <c r="L142" s="993"/>
      <c r="M142" s="1042"/>
      <c r="N142" s="984"/>
      <c r="O142" s="990"/>
      <c r="P142" s="987"/>
      <c r="Q142" s="987"/>
      <c r="R142" s="987"/>
    </row>
    <row r="143" spans="1:18">
      <c r="A143" s="984"/>
      <c r="B143" s="993"/>
      <c r="C143" s="993"/>
      <c r="D143" s="993"/>
      <c r="E143" s="429" t="s">
        <v>353</v>
      </c>
      <c r="F143" s="500" t="s">
        <v>409</v>
      </c>
      <c r="G143" s="996"/>
      <c r="H143" s="987"/>
      <c r="I143" s="504"/>
      <c r="J143" s="996"/>
      <c r="K143" s="990"/>
      <c r="L143" s="993"/>
      <c r="M143" s="1042"/>
      <c r="N143" s="984"/>
      <c r="O143" s="990"/>
      <c r="P143" s="987"/>
      <c r="Q143" s="987"/>
      <c r="R143" s="987"/>
    </row>
    <row r="144" spans="1:18">
      <c r="A144" s="984"/>
      <c r="B144" s="993"/>
      <c r="C144" s="993"/>
      <c r="D144" s="993"/>
      <c r="E144" s="429" t="s">
        <v>354</v>
      </c>
      <c r="F144" s="500">
        <v>15</v>
      </c>
      <c r="G144" s="996"/>
      <c r="H144" s="987"/>
      <c r="I144" s="504"/>
      <c r="J144" s="996"/>
      <c r="K144" s="990"/>
      <c r="L144" s="993"/>
      <c r="M144" s="1042"/>
      <c r="N144" s="984"/>
      <c r="O144" s="990"/>
      <c r="P144" s="987"/>
      <c r="Q144" s="987"/>
      <c r="R144" s="987"/>
    </row>
    <row r="145" spans="1:18">
      <c r="A145" s="984"/>
      <c r="B145" s="993"/>
      <c r="C145" s="993"/>
      <c r="D145" s="993"/>
      <c r="E145" s="429" t="s">
        <v>355</v>
      </c>
      <c r="F145" s="500">
        <v>120</v>
      </c>
      <c r="G145" s="996"/>
      <c r="H145" s="987"/>
      <c r="I145" s="504"/>
      <c r="J145" s="996"/>
      <c r="K145" s="990"/>
      <c r="L145" s="993"/>
      <c r="M145" s="1042"/>
      <c r="N145" s="984"/>
      <c r="O145" s="990"/>
      <c r="P145" s="987"/>
      <c r="Q145" s="987"/>
      <c r="R145" s="987"/>
    </row>
    <row r="146" spans="1:18">
      <c r="A146" s="984"/>
      <c r="B146" s="993"/>
      <c r="C146" s="993"/>
      <c r="D146" s="993"/>
      <c r="E146" s="429" t="s">
        <v>356</v>
      </c>
      <c r="F146" s="500">
        <v>1800</v>
      </c>
      <c r="G146" s="996"/>
      <c r="H146" s="987"/>
      <c r="I146" s="504"/>
      <c r="J146" s="996"/>
      <c r="K146" s="990"/>
      <c r="L146" s="993"/>
      <c r="M146" s="1042"/>
      <c r="N146" s="984"/>
      <c r="O146" s="990"/>
      <c r="P146" s="987"/>
      <c r="Q146" s="987"/>
      <c r="R146" s="987"/>
    </row>
    <row r="147" spans="1:18">
      <c r="A147" s="984"/>
      <c r="B147" s="993"/>
      <c r="C147" s="993"/>
      <c r="D147" s="993"/>
      <c r="E147" s="429" t="s">
        <v>357</v>
      </c>
      <c r="F147" s="500">
        <v>1</v>
      </c>
      <c r="G147" s="996"/>
      <c r="H147" s="987"/>
      <c r="I147" s="504"/>
      <c r="J147" s="996"/>
      <c r="K147" s="990"/>
      <c r="L147" s="993"/>
      <c r="M147" s="1042"/>
      <c r="N147" s="984"/>
      <c r="O147" s="990"/>
      <c r="P147" s="987"/>
      <c r="Q147" s="987"/>
      <c r="R147" s="987"/>
    </row>
    <row r="148" spans="1:18">
      <c r="A148" s="984"/>
      <c r="B148" s="993"/>
      <c r="C148" s="993"/>
      <c r="D148" s="993"/>
      <c r="E148" s="429" t="s">
        <v>358</v>
      </c>
      <c r="F148" s="500">
        <v>1</v>
      </c>
      <c r="G148" s="996"/>
      <c r="H148" s="987"/>
      <c r="I148" s="504"/>
      <c r="J148" s="996"/>
      <c r="K148" s="990"/>
      <c r="L148" s="993"/>
      <c r="M148" s="1042"/>
      <c r="N148" s="984"/>
      <c r="O148" s="990"/>
      <c r="P148" s="987"/>
      <c r="Q148" s="987"/>
      <c r="R148" s="987"/>
    </row>
    <row r="149" spans="1:18">
      <c r="A149" s="985"/>
      <c r="B149" s="994"/>
      <c r="C149" s="994"/>
      <c r="D149" s="994"/>
      <c r="E149" s="429" t="s">
        <v>359</v>
      </c>
      <c r="F149" s="500">
        <v>1802</v>
      </c>
      <c r="G149" s="997"/>
      <c r="H149" s="988"/>
      <c r="I149" s="505"/>
      <c r="J149" s="997"/>
      <c r="K149" s="991"/>
      <c r="L149" s="994"/>
      <c r="M149" s="1043"/>
      <c r="N149" s="985"/>
      <c r="O149" s="991"/>
      <c r="P149" s="988"/>
      <c r="Q149" s="988"/>
      <c r="R149" s="988"/>
    </row>
    <row r="150" spans="1:18">
      <c r="A150" s="983">
        <v>3417</v>
      </c>
      <c r="B150" s="992" t="s">
        <v>181</v>
      </c>
      <c r="C150" s="992" t="s">
        <v>182</v>
      </c>
      <c r="D150" s="992" t="s">
        <v>432</v>
      </c>
      <c r="E150" s="429" t="s">
        <v>350</v>
      </c>
      <c r="F150" s="500" t="s">
        <v>212</v>
      </c>
      <c r="G150" s="995">
        <v>2202</v>
      </c>
      <c r="H150" s="986">
        <v>3</v>
      </c>
      <c r="I150" s="503"/>
      <c r="J150" s="995">
        <v>0</v>
      </c>
      <c r="K150" s="989"/>
      <c r="L150" s="992"/>
      <c r="M150" s="1041"/>
      <c r="N150" s="983"/>
      <c r="O150" s="989"/>
      <c r="P150" s="986" t="s">
        <v>310</v>
      </c>
      <c r="Q150" s="986">
        <v>954</v>
      </c>
      <c r="R150" s="986" t="s">
        <v>309</v>
      </c>
    </row>
    <row r="151" spans="1:18">
      <c r="A151" s="984"/>
      <c r="B151" s="993"/>
      <c r="C151" s="993"/>
      <c r="D151" s="993"/>
      <c r="E151" s="429" t="s">
        <v>352</v>
      </c>
      <c r="F151" s="500" t="s">
        <v>433</v>
      </c>
      <c r="G151" s="996"/>
      <c r="H151" s="987"/>
      <c r="I151" s="504"/>
      <c r="J151" s="996"/>
      <c r="K151" s="990"/>
      <c r="L151" s="993"/>
      <c r="M151" s="1042"/>
      <c r="N151" s="984"/>
      <c r="O151" s="990"/>
      <c r="P151" s="987"/>
      <c r="Q151" s="987"/>
      <c r="R151" s="987"/>
    </row>
    <row r="152" spans="1:18">
      <c r="A152" s="984"/>
      <c r="B152" s="993"/>
      <c r="C152" s="993"/>
      <c r="D152" s="993"/>
      <c r="E152" s="429" t="s">
        <v>353</v>
      </c>
      <c r="F152" s="500" t="s">
        <v>434</v>
      </c>
      <c r="G152" s="996"/>
      <c r="H152" s="987"/>
      <c r="I152" s="504"/>
      <c r="J152" s="996"/>
      <c r="K152" s="990"/>
      <c r="L152" s="993"/>
      <c r="M152" s="1042"/>
      <c r="N152" s="984"/>
      <c r="O152" s="990"/>
      <c r="P152" s="987"/>
      <c r="Q152" s="987"/>
      <c r="R152" s="987"/>
    </row>
    <row r="153" spans="1:18">
      <c r="A153" s="984"/>
      <c r="B153" s="993"/>
      <c r="C153" s="993"/>
      <c r="D153" s="993"/>
      <c r="E153" s="429" t="s">
        <v>354</v>
      </c>
      <c r="F153" s="500">
        <v>1</v>
      </c>
      <c r="G153" s="996"/>
      <c r="H153" s="987"/>
      <c r="I153" s="504"/>
      <c r="J153" s="996"/>
      <c r="K153" s="990"/>
      <c r="L153" s="993"/>
      <c r="M153" s="1042"/>
      <c r="N153" s="984"/>
      <c r="O153" s="990"/>
      <c r="P153" s="987"/>
      <c r="Q153" s="987"/>
      <c r="R153" s="987"/>
    </row>
    <row r="154" spans="1:18">
      <c r="A154" s="984"/>
      <c r="B154" s="993"/>
      <c r="C154" s="993"/>
      <c r="D154" s="993"/>
      <c r="E154" s="429" t="s">
        <v>355</v>
      </c>
      <c r="F154" s="500">
        <v>2200</v>
      </c>
      <c r="G154" s="996"/>
      <c r="H154" s="987"/>
      <c r="I154" s="504"/>
      <c r="J154" s="996"/>
      <c r="K154" s="990"/>
      <c r="L154" s="993"/>
      <c r="M154" s="1042"/>
      <c r="N154" s="984"/>
      <c r="O154" s="990"/>
      <c r="P154" s="987"/>
      <c r="Q154" s="987"/>
      <c r="R154" s="987"/>
    </row>
    <row r="155" spans="1:18">
      <c r="A155" s="984"/>
      <c r="B155" s="993"/>
      <c r="C155" s="993"/>
      <c r="D155" s="993"/>
      <c r="E155" s="429" t="s">
        <v>356</v>
      </c>
      <c r="F155" s="500">
        <v>2200</v>
      </c>
      <c r="G155" s="996"/>
      <c r="H155" s="987"/>
      <c r="I155" s="504"/>
      <c r="J155" s="996"/>
      <c r="K155" s="990"/>
      <c r="L155" s="993"/>
      <c r="M155" s="1042"/>
      <c r="N155" s="984"/>
      <c r="O155" s="990"/>
      <c r="P155" s="987"/>
      <c r="Q155" s="987"/>
      <c r="R155" s="987"/>
    </row>
    <row r="156" spans="1:18">
      <c r="A156" s="984"/>
      <c r="B156" s="993"/>
      <c r="C156" s="993"/>
      <c r="D156" s="993"/>
      <c r="E156" s="429" t="s">
        <v>357</v>
      </c>
      <c r="F156" s="500">
        <v>1</v>
      </c>
      <c r="G156" s="996"/>
      <c r="H156" s="987"/>
      <c r="I156" s="504"/>
      <c r="J156" s="996"/>
      <c r="K156" s="990"/>
      <c r="L156" s="993"/>
      <c r="M156" s="1042"/>
      <c r="N156" s="984"/>
      <c r="O156" s="990"/>
      <c r="P156" s="987"/>
      <c r="Q156" s="987"/>
      <c r="R156" s="987"/>
    </row>
    <row r="157" spans="1:18">
      <c r="A157" s="984"/>
      <c r="B157" s="993"/>
      <c r="C157" s="993"/>
      <c r="D157" s="993"/>
      <c r="E157" s="429" t="s">
        <v>358</v>
      </c>
      <c r="F157" s="500">
        <v>1</v>
      </c>
      <c r="G157" s="996"/>
      <c r="H157" s="987"/>
      <c r="I157" s="504"/>
      <c r="J157" s="996"/>
      <c r="K157" s="990"/>
      <c r="L157" s="993"/>
      <c r="M157" s="1042"/>
      <c r="N157" s="984"/>
      <c r="O157" s="990"/>
      <c r="P157" s="987"/>
      <c r="Q157" s="987"/>
      <c r="R157" s="987"/>
    </row>
    <row r="158" spans="1:18">
      <c r="A158" s="985"/>
      <c r="B158" s="994"/>
      <c r="C158" s="994"/>
      <c r="D158" s="994"/>
      <c r="E158" s="429" t="s">
        <v>359</v>
      </c>
      <c r="F158" s="500">
        <v>2202</v>
      </c>
      <c r="G158" s="997"/>
      <c r="H158" s="988"/>
      <c r="I158" s="505"/>
      <c r="J158" s="997"/>
      <c r="K158" s="991"/>
      <c r="L158" s="994"/>
      <c r="M158" s="1043"/>
      <c r="N158" s="985"/>
      <c r="O158" s="991"/>
      <c r="P158" s="988"/>
      <c r="Q158" s="988"/>
      <c r="R158" s="988"/>
    </row>
    <row r="159" spans="1:18">
      <c r="A159" s="983">
        <v>3462</v>
      </c>
      <c r="B159" s="992" t="s">
        <v>44</v>
      </c>
      <c r="C159" s="992" t="s">
        <v>45</v>
      </c>
      <c r="D159" s="992" t="s">
        <v>435</v>
      </c>
      <c r="E159" s="429" t="s">
        <v>350</v>
      </c>
      <c r="F159" s="500" t="s">
        <v>212</v>
      </c>
      <c r="G159" s="995">
        <v>10002</v>
      </c>
      <c r="H159" s="986">
        <v>9</v>
      </c>
      <c r="I159" s="503"/>
      <c r="J159" s="995">
        <v>0</v>
      </c>
      <c r="K159" s="989"/>
      <c r="L159" s="992"/>
      <c r="M159" s="1041">
        <v>0</v>
      </c>
      <c r="N159" s="983"/>
      <c r="O159" s="989"/>
      <c r="P159" s="986" t="s">
        <v>329</v>
      </c>
      <c r="Q159" s="986">
        <v>956</v>
      </c>
      <c r="R159" s="986" t="s">
        <v>328</v>
      </c>
    </row>
    <row r="160" spans="1:18">
      <c r="A160" s="984"/>
      <c r="B160" s="993"/>
      <c r="C160" s="993"/>
      <c r="D160" s="993"/>
      <c r="E160" s="429" t="s">
        <v>352</v>
      </c>
      <c r="F160" s="500" t="s">
        <v>436</v>
      </c>
      <c r="G160" s="996"/>
      <c r="H160" s="987"/>
      <c r="I160" s="504"/>
      <c r="J160" s="996"/>
      <c r="K160" s="990"/>
      <c r="L160" s="993"/>
      <c r="M160" s="1042"/>
      <c r="N160" s="984"/>
      <c r="O160" s="990"/>
      <c r="P160" s="987"/>
      <c r="Q160" s="987"/>
      <c r="R160" s="987"/>
    </row>
    <row r="161" spans="1:18">
      <c r="A161" s="984"/>
      <c r="B161" s="993"/>
      <c r="C161" s="993"/>
      <c r="D161" s="993"/>
      <c r="E161" s="429" t="s">
        <v>353</v>
      </c>
      <c r="F161" s="500" t="s">
        <v>437</v>
      </c>
      <c r="G161" s="996"/>
      <c r="H161" s="987"/>
      <c r="I161" s="504"/>
      <c r="J161" s="996"/>
      <c r="K161" s="990"/>
      <c r="L161" s="993"/>
      <c r="M161" s="1042"/>
      <c r="N161" s="984"/>
      <c r="O161" s="990"/>
      <c r="P161" s="987"/>
      <c r="Q161" s="987"/>
      <c r="R161" s="987"/>
    </row>
    <row r="162" spans="1:18">
      <c r="A162" s="984"/>
      <c r="B162" s="993"/>
      <c r="C162" s="993"/>
      <c r="D162" s="993"/>
      <c r="E162" s="429" t="s">
        <v>354</v>
      </c>
      <c r="F162" s="500">
        <v>5</v>
      </c>
      <c r="G162" s="996"/>
      <c r="H162" s="987"/>
      <c r="I162" s="504"/>
      <c r="J162" s="996"/>
      <c r="K162" s="990"/>
      <c r="L162" s="993"/>
      <c r="M162" s="1042"/>
      <c r="N162" s="984"/>
      <c r="O162" s="990"/>
      <c r="P162" s="987"/>
      <c r="Q162" s="987"/>
      <c r="R162" s="987"/>
    </row>
    <row r="163" spans="1:18">
      <c r="A163" s="984"/>
      <c r="B163" s="993"/>
      <c r="C163" s="993"/>
      <c r="D163" s="993"/>
      <c r="E163" s="429" t="s">
        <v>355</v>
      </c>
      <c r="F163" s="500">
        <v>2000</v>
      </c>
      <c r="G163" s="996"/>
      <c r="H163" s="987"/>
      <c r="I163" s="504"/>
      <c r="J163" s="996"/>
      <c r="K163" s="990"/>
      <c r="L163" s="993"/>
      <c r="M163" s="1042"/>
      <c r="N163" s="984"/>
      <c r="O163" s="990"/>
      <c r="P163" s="987"/>
      <c r="Q163" s="987"/>
      <c r="R163" s="987"/>
    </row>
    <row r="164" spans="1:18">
      <c r="A164" s="984"/>
      <c r="B164" s="993"/>
      <c r="C164" s="993"/>
      <c r="D164" s="993"/>
      <c r="E164" s="429" t="s">
        <v>356</v>
      </c>
      <c r="F164" s="500">
        <v>10000</v>
      </c>
      <c r="G164" s="996"/>
      <c r="H164" s="987"/>
      <c r="I164" s="504"/>
      <c r="J164" s="996"/>
      <c r="K164" s="990"/>
      <c r="L164" s="993"/>
      <c r="M164" s="1042"/>
      <c r="N164" s="984"/>
      <c r="O164" s="990"/>
      <c r="P164" s="987"/>
      <c r="Q164" s="987"/>
      <c r="R164" s="987"/>
    </row>
    <row r="165" spans="1:18">
      <c r="A165" s="984"/>
      <c r="B165" s="993"/>
      <c r="C165" s="993"/>
      <c r="D165" s="993"/>
      <c r="E165" s="429" t="s">
        <v>357</v>
      </c>
      <c r="F165" s="500">
        <v>1</v>
      </c>
      <c r="G165" s="996"/>
      <c r="H165" s="987"/>
      <c r="I165" s="504"/>
      <c r="J165" s="996"/>
      <c r="K165" s="990"/>
      <c r="L165" s="993"/>
      <c r="M165" s="1042"/>
      <c r="N165" s="984"/>
      <c r="O165" s="990"/>
      <c r="P165" s="987"/>
      <c r="Q165" s="987"/>
      <c r="R165" s="987"/>
    </row>
    <row r="166" spans="1:18">
      <c r="A166" s="984"/>
      <c r="B166" s="993"/>
      <c r="C166" s="993"/>
      <c r="D166" s="993"/>
      <c r="E166" s="429" t="s">
        <v>358</v>
      </c>
      <c r="F166" s="500">
        <v>1</v>
      </c>
      <c r="G166" s="996"/>
      <c r="H166" s="987"/>
      <c r="I166" s="504"/>
      <c r="J166" s="996"/>
      <c r="K166" s="990"/>
      <c r="L166" s="993"/>
      <c r="M166" s="1042"/>
      <c r="N166" s="984"/>
      <c r="O166" s="990"/>
      <c r="P166" s="987"/>
      <c r="Q166" s="987"/>
      <c r="R166" s="987"/>
    </row>
    <row r="167" spans="1:18">
      <c r="A167" s="985"/>
      <c r="B167" s="994"/>
      <c r="C167" s="994"/>
      <c r="D167" s="994"/>
      <c r="E167" s="429" t="s">
        <v>359</v>
      </c>
      <c r="F167" s="500">
        <v>10002</v>
      </c>
      <c r="G167" s="997"/>
      <c r="H167" s="988"/>
      <c r="I167" s="505"/>
      <c r="J167" s="997"/>
      <c r="K167" s="991"/>
      <c r="L167" s="994"/>
      <c r="M167" s="1043"/>
      <c r="N167" s="985"/>
      <c r="O167" s="991"/>
      <c r="P167" s="988"/>
      <c r="Q167" s="988"/>
      <c r="R167" s="988"/>
    </row>
    <row r="168" spans="1:18">
      <c r="A168" s="983">
        <v>3529</v>
      </c>
      <c r="B168" s="992" t="s">
        <v>181</v>
      </c>
      <c r="C168" s="992" t="s">
        <v>182</v>
      </c>
      <c r="D168" s="992" t="s">
        <v>438</v>
      </c>
      <c r="E168" s="429" t="s">
        <v>350</v>
      </c>
      <c r="F168" s="500" t="s">
        <v>212</v>
      </c>
      <c r="G168" s="995">
        <v>4502</v>
      </c>
      <c r="H168" s="986">
        <v>4</v>
      </c>
      <c r="I168" s="503"/>
      <c r="J168" s="995">
        <v>0</v>
      </c>
      <c r="K168" s="989"/>
      <c r="L168" s="992"/>
      <c r="M168" s="1041">
        <v>0</v>
      </c>
      <c r="N168" s="983"/>
      <c r="O168" s="989"/>
      <c r="P168" s="986" t="s">
        <v>310</v>
      </c>
      <c r="Q168" s="986">
        <v>954</v>
      </c>
      <c r="R168" s="986" t="s">
        <v>309</v>
      </c>
    </row>
    <row r="169" spans="1:18">
      <c r="A169" s="984"/>
      <c r="B169" s="993"/>
      <c r="C169" s="993"/>
      <c r="D169" s="993"/>
      <c r="E169" s="429" t="s">
        <v>352</v>
      </c>
      <c r="F169" s="500" t="s">
        <v>439</v>
      </c>
      <c r="G169" s="996"/>
      <c r="H169" s="987"/>
      <c r="I169" s="504"/>
      <c r="J169" s="996"/>
      <c r="K169" s="990"/>
      <c r="L169" s="993"/>
      <c r="M169" s="1042"/>
      <c r="N169" s="984"/>
      <c r="O169" s="990"/>
      <c r="P169" s="987"/>
      <c r="Q169" s="987"/>
      <c r="R169" s="987"/>
    </row>
    <row r="170" spans="1:18" ht="30">
      <c r="A170" s="984"/>
      <c r="B170" s="993"/>
      <c r="C170" s="993"/>
      <c r="D170" s="993"/>
      <c r="E170" s="429" t="s">
        <v>353</v>
      </c>
      <c r="F170" s="500" t="s">
        <v>440</v>
      </c>
      <c r="G170" s="996"/>
      <c r="H170" s="987"/>
      <c r="I170" s="504"/>
      <c r="J170" s="996"/>
      <c r="K170" s="990"/>
      <c r="L170" s="993"/>
      <c r="M170" s="1042"/>
      <c r="N170" s="984"/>
      <c r="O170" s="990"/>
      <c r="P170" s="987"/>
      <c r="Q170" s="987"/>
      <c r="R170" s="987"/>
    </row>
    <row r="171" spans="1:18">
      <c r="A171" s="984"/>
      <c r="B171" s="993"/>
      <c r="C171" s="993"/>
      <c r="D171" s="993"/>
      <c r="E171" s="429" t="s">
        <v>354</v>
      </c>
      <c r="F171" s="500">
        <v>1</v>
      </c>
      <c r="G171" s="996"/>
      <c r="H171" s="987"/>
      <c r="I171" s="504"/>
      <c r="J171" s="996"/>
      <c r="K171" s="990"/>
      <c r="L171" s="993"/>
      <c r="M171" s="1042"/>
      <c r="N171" s="984"/>
      <c r="O171" s="990"/>
      <c r="P171" s="987"/>
      <c r="Q171" s="987"/>
      <c r="R171" s="987"/>
    </row>
    <row r="172" spans="1:18">
      <c r="A172" s="984"/>
      <c r="B172" s="993"/>
      <c r="C172" s="993"/>
      <c r="D172" s="993"/>
      <c r="E172" s="429" t="s">
        <v>355</v>
      </c>
      <c r="F172" s="500">
        <v>4500</v>
      </c>
      <c r="G172" s="996"/>
      <c r="H172" s="987"/>
      <c r="I172" s="504"/>
      <c r="J172" s="996"/>
      <c r="K172" s="990"/>
      <c r="L172" s="993"/>
      <c r="M172" s="1042"/>
      <c r="N172" s="984"/>
      <c r="O172" s="990"/>
      <c r="P172" s="987"/>
      <c r="Q172" s="987"/>
      <c r="R172" s="987"/>
    </row>
    <row r="173" spans="1:18">
      <c r="A173" s="984"/>
      <c r="B173" s="993"/>
      <c r="C173" s="993"/>
      <c r="D173" s="993"/>
      <c r="E173" s="429" t="s">
        <v>356</v>
      </c>
      <c r="F173" s="500">
        <v>4500</v>
      </c>
      <c r="G173" s="996"/>
      <c r="H173" s="987"/>
      <c r="I173" s="504"/>
      <c r="J173" s="996"/>
      <c r="K173" s="990"/>
      <c r="L173" s="993"/>
      <c r="M173" s="1042"/>
      <c r="N173" s="984"/>
      <c r="O173" s="990"/>
      <c r="P173" s="987"/>
      <c r="Q173" s="987"/>
      <c r="R173" s="987"/>
    </row>
    <row r="174" spans="1:18">
      <c r="A174" s="984"/>
      <c r="B174" s="993"/>
      <c r="C174" s="993"/>
      <c r="D174" s="993"/>
      <c r="E174" s="429" t="s">
        <v>357</v>
      </c>
      <c r="F174" s="500">
        <v>1</v>
      </c>
      <c r="G174" s="996"/>
      <c r="H174" s="987"/>
      <c r="I174" s="504"/>
      <c r="J174" s="996"/>
      <c r="K174" s="990"/>
      <c r="L174" s="993"/>
      <c r="M174" s="1042"/>
      <c r="N174" s="984"/>
      <c r="O174" s="990"/>
      <c r="P174" s="987"/>
      <c r="Q174" s="987"/>
      <c r="R174" s="987"/>
    </row>
    <row r="175" spans="1:18">
      <c r="A175" s="984"/>
      <c r="B175" s="993"/>
      <c r="C175" s="993"/>
      <c r="D175" s="993"/>
      <c r="E175" s="429" t="s">
        <v>358</v>
      </c>
      <c r="F175" s="500">
        <v>1</v>
      </c>
      <c r="G175" s="996"/>
      <c r="H175" s="987"/>
      <c r="I175" s="504"/>
      <c r="J175" s="996"/>
      <c r="K175" s="990"/>
      <c r="L175" s="993"/>
      <c r="M175" s="1042"/>
      <c r="N175" s="984"/>
      <c r="O175" s="990"/>
      <c r="P175" s="987"/>
      <c r="Q175" s="987"/>
      <c r="R175" s="987"/>
    </row>
    <row r="176" spans="1:18">
      <c r="A176" s="985"/>
      <c r="B176" s="994"/>
      <c r="C176" s="994"/>
      <c r="D176" s="994"/>
      <c r="E176" s="429" t="s">
        <v>359</v>
      </c>
      <c r="F176" s="500">
        <v>4502</v>
      </c>
      <c r="G176" s="997"/>
      <c r="H176" s="988"/>
      <c r="I176" s="505"/>
      <c r="J176" s="997"/>
      <c r="K176" s="991"/>
      <c r="L176" s="994"/>
      <c r="M176" s="1043"/>
      <c r="N176" s="985"/>
      <c r="O176" s="991"/>
      <c r="P176" s="988"/>
      <c r="Q176" s="988"/>
      <c r="R176" s="988"/>
    </row>
    <row r="177" spans="1:18">
      <c r="A177" s="983">
        <v>9208</v>
      </c>
      <c r="B177" s="992" t="s">
        <v>441</v>
      </c>
      <c r="C177" s="992" t="s">
        <v>100</v>
      </c>
      <c r="D177" s="992" t="s">
        <v>442</v>
      </c>
      <c r="E177" s="429" t="s">
        <v>350</v>
      </c>
      <c r="F177" s="500" t="s">
        <v>212</v>
      </c>
      <c r="G177" s="995">
        <f>F185</f>
        <v>36600</v>
      </c>
      <c r="H177" s="986">
        <v>3</v>
      </c>
      <c r="I177" s="503"/>
      <c r="J177" s="995">
        <v>20000</v>
      </c>
      <c r="K177" s="989" t="s">
        <v>526</v>
      </c>
      <c r="L177" s="992"/>
      <c r="M177" s="1041">
        <v>20000</v>
      </c>
      <c r="N177" s="983"/>
      <c r="O177" s="989"/>
      <c r="P177" s="986" t="s">
        <v>329</v>
      </c>
      <c r="Q177" s="986">
        <v>956</v>
      </c>
      <c r="R177" s="986" t="s">
        <v>328</v>
      </c>
    </row>
    <row r="178" spans="1:18">
      <c r="A178" s="984"/>
      <c r="B178" s="993"/>
      <c r="C178" s="993"/>
      <c r="D178" s="993"/>
      <c r="E178" s="429" t="s">
        <v>352</v>
      </c>
      <c r="F178" s="500" t="s">
        <v>443</v>
      </c>
      <c r="G178" s="996"/>
      <c r="H178" s="987"/>
      <c r="I178" s="504"/>
      <c r="J178" s="996"/>
      <c r="K178" s="990"/>
      <c r="L178" s="993"/>
      <c r="M178" s="1042"/>
      <c r="N178" s="984"/>
      <c r="O178" s="990"/>
      <c r="P178" s="987"/>
      <c r="Q178" s="987"/>
      <c r="R178" s="987"/>
    </row>
    <row r="179" spans="1:18">
      <c r="A179" s="984"/>
      <c r="B179" s="993"/>
      <c r="C179" s="993"/>
      <c r="D179" s="993"/>
      <c r="E179" s="429" t="s">
        <v>353</v>
      </c>
      <c r="F179" s="500" t="s">
        <v>444</v>
      </c>
      <c r="G179" s="996"/>
      <c r="H179" s="987"/>
      <c r="I179" s="504"/>
      <c r="J179" s="996"/>
      <c r="K179" s="990"/>
      <c r="L179" s="993"/>
      <c r="M179" s="1042"/>
      <c r="N179" s="984"/>
      <c r="O179" s="990"/>
      <c r="P179" s="987"/>
      <c r="Q179" s="987"/>
      <c r="R179" s="987"/>
    </row>
    <row r="180" spans="1:18">
      <c r="A180" s="984"/>
      <c r="B180" s="993"/>
      <c r="C180" s="993"/>
      <c r="D180" s="993"/>
      <c r="E180" s="429" t="s">
        <v>354</v>
      </c>
      <c r="F180" s="500">
        <v>35</v>
      </c>
      <c r="G180" s="996"/>
      <c r="H180" s="987"/>
      <c r="I180" s="504"/>
      <c r="J180" s="996"/>
      <c r="K180" s="990"/>
      <c r="L180" s="993"/>
      <c r="M180" s="1042"/>
      <c r="N180" s="984"/>
      <c r="O180" s="990"/>
      <c r="P180" s="987"/>
      <c r="Q180" s="987"/>
      <c r="R180" s="987"/>
    </row>
    <row r="181" spans="1:18">
      <c r="A181" s="984"/>
      <c r="B181" s="993"/>
      <c r="C181" s="993"/>
      <c r="D181" s="993"/>
      <c r="E181" s="429" t="s">
        <v>355</v>
      </c>
      <c r="F181" s="501">
        <v>1045.71</v>
      </c>
      <c r="G181" s="996"/>
      <c r="H181" s="987"/>
      <c r="I181" s="504"/>
      <c r="J181" s="996"/>
      <c r="K181" s="990"/>
      <c r="L181" s="993"/>
      <c r="M181" s="1042"/>
      <c r="N181" s="984"/>
      <c r="O181" s="990"/>
      <c r="P181" s="987"/>
      <c r="Q181" s="987"/>
      <c r="R181" s="987"/>
    </row>
    <row r="182" spans="1:18">
      <c r="A182" s="984"/>
      <c r="B182" s="993"/>
      <c r="C182" s="993"/>
      <c r="D182" s="993"/>
      <c r="E182" s="429" t="s">
        <v>356</v>
      </c>
      <c r="F182" s="501">
        <f>F180*F181</f>
        <v>36599.85</v>
      </c>
      <c r="G182" s="996"/>
      <c r="H182" s="987"/>
      <c r="I182" s="504"/>
      <c r="J182" s="996"/>
      <c r="K182" s="990"/>
      <c r="L182" s="993"/>
      <c r="M182" s="1042"/>
      <c r="N182" s="984"/>
      <c r="O182" s="990"/>
      <c r="P182" s="987"/>
      <c r="Q182" s="987"/>
      <c r="R182" s="987"/>
    </row>
    <row r="183" spans="1:18">
      <c r="A183" s="984"/>
      <c r="B183" s="993"/>
      <c r="C183" s="993"/>
      <c r="D183" s="993"/>
      <c r="E183" s="429" t="s">
        <v>357</v>
      </c>
      <c r="F183" s="500">
        <v>0</v>
      </c>
      <c r="G183" s="996"/>
      <c r="H183" s="987"/>
      <c r="I183" s="504"/>
      <c r="J183" s="996"/>
      <c r="K183" s="990"/>
      <c r="L183" s="993"/>
      <c r="M183" s="1042"/>
      <c r="N183" s="984"/>
      <c r="O183" s="990"/>
      <c r="P183" s="987"/>
      <c r="Q183" s="987"/>
      <c r="R183" s="987"/>
    </row>
    <row r="184" spans="1:18">
      <c r="A184" s="984"/>
      <c r="B184" s="993"/>
      <c r="C184" s="993"/>
      <c r="D184" s="993"/>
      <c r="E184" s="429" t="s">
        <v>358</v>
      </c>
      <c r="F184" s="500">
        <v>0</v>
      </c>
      <c r="G184" s="996"/>
      <c r="H184" s="987"/>
      <c r="I184" s="504"/>
      <c r="J184" s="996"/>
      <c r="K184" s="990"/>
      <c r="L184" s="993"/>
      <c r="M184" s="1042"/>
      <c r="N184" s="984"/>
      <c r="O184" s="990"/>
      <c r="P184" s="987"/>
      <c r="Q184" s="987"/>
      <c r="R184" s="987"/>
    </row>
    <row r="185" spans="1:18">
      <c r="A185" s="985"/>
      <c r="B185" s="994"/>
      <c r="C185" s="994"/>
      <c r="D185" s="994"/>
      <c r="E185" s="429" t="s">
        <v>359</v>
      </c>
      <c r="F185" s="500">
        <v>36600</v>
      </c>
      <c r="G185" s="997"/>
      <c r="H185" s="988"/>
      <c r="I185" s="505"/>
      <c r="J185" s="997"/>
      <c r="K185" s="991"/>
      <c r="L185" s="994"/>
      <c r="M185" s="1043"/>
      <c r="N185" s="985"/>
      <c r="O185" s="991"/>
      <c r="P185" s="988"/>
      <c r="Q185" s="988"/>
      <c r="R185" s="988"/>
    </row>
    <row r="186" spans="1:18">
      <c r="A186" s="983">
        <v>9209</v>
      </c>
      <c r="B186" s="992" t="s">
        <v>441</v>
      </c>
      <c r="C186" s="992" t="s">
        <v>100</v>
      </c>
      <c r="D186" s="992" t="s">
        <v>445</v>
      </c>
      <c r="E186" s="429" t="s">
        <v>350</v>
      </c>
      <c r="F186" s="500" t="s">
        <v>212</v>
      </c>
      <c r="G186" s="995">
        <f>F194</f>
        <v>5050</v>
      </c>
      <c r="H186" s="986">
        <v>4</v>
      </c>
      <c r="I186" s="503"/>
      <c r="J186" s="995">
        <v>0</v>
      </c>
      <c r="K186" s="989"/>
      <c r="L186" s="992"/>
      <c r="M186" s="1041">
        <v>0</v>
      </c>
      <c r="N186" s="983"/>
      <c r="O186" s="989"/>
      <c r="P186" s="986" t="s">
        <v>329</v>
      </c>
      <c r="Q186" s="986">
        <v>956</v>
      </c>
      <c r="R186" s="986" t="s">
        <v>328</v>
      </c>
    </row>
    <row r="187" spans="1:18">
      <c r="A187" s="984"/>
      <c r="B187" s="993"/>
      <c r="C187" s="993"/>
      <c r="D187" s="993"/>
      <c r="E187" s="429" t="s">
        <v>352</v>
      </c>
      <c r="F187" s="500" t="s">
        <v>446</v>
      </c>
      <c r="G187" s="996"/>
      <c r="H187" s="987"/>
      <c r="I187" s="504"/>
      <c r="J187" s="996"/>
      <c r="K187" s="990"/>
      <c r="L187" s="993"/>
      <c r="M187" s="1042"/>
      <c r="N187" s="984"/>
      <c r="O187" s="990"/>
      <c r="P187" s="987"/>
      <c r="Q187" s="987"/>
      <c r="R187" s="987"/>
    </row>
    <row r="188" spans="1:18">
      <c r="A188" s="984"/>
      <c r="B188" s="993"/>
      <c r="C188" s="993"/>
      <c r="D188" s="993"/>
      <c r="E188" s="429" t="s">
        <v>353</v>
      </c>
      <c r="F188" s="500" t="s">
        <v>444</v>
      </c>
      <c r="G188" s="996"/>
      <c r="H188" s="987"/>
      <c r="I188" s="504"/>
      <c r="J188" s="996"/>
      <c r="K188" s="990"/>
      <c r="L188" s="993"/>
      <c r="M188" s="1042"/>
      <c r="N188" s="984"/>
      <c r="O188" s="990"/>
      <c r="P188" s="987"/>
      <c r="Q188" s="987"/>
      <c r="R188" s="987"/>
    </row>
    <row r="189" spans="1:18">
      <c r="A189" s="984"/>
      <c r="B189" s="993"/>
      <c r="C189" s="993"/>
      <c r="D189" s="993"/>
      <c r="E189" s="429" t="s">
        <v>354</v>
      </c>
      <c r="F189" s="500">
        <v>1</v>
      </c>
      <c r="G189" s="996"/>
      <c r="H189" s="987"/>
      <c r="I189" s="504"/>
      <c r="J189" s="996"/>
      <c r="K189" s="990"/>
      <c r="L189" s="993"/>
      <c r="M189" s="1042"/>
      <c r="N189" s="984"/>
      <c r="O189" s="990"/>
      <c r="P189" s="987"/>
      <c r="Q189" s="987"/>
      <c r="R189" s="987"/>
    </row>
    <row r="190" spans="1:18">
      <c r="A190" s="984"/>
      <c r="B190" s="993"/>
      <c r="C190" s="993"/>
      <c r="D190" s="993"/>
      <c r="E190" s="429" t="s">
        <v>355</v>
      </c>
      <c r="F190" s="501">
        <v>5050</v>
      </c>
      <c r="G190" s="996"/>
      <c r="H190" s="987"/>
      <c r="I190" s="504"/>
      <c r="J190" s="996"/>
      <c r="K190" s="990"/>
      <c r="L190" s="993"/>
      <c r="M190" s="1042"/>
      <c r="N190" s="984"/>
      <c r="O190" s="990"/>
      <c r="P190" s="987"/>
      <c r="Q190" s="987"/>
      <c r="R190" s="987"/>
    </row>
    <row r="191" spans="1:18">
      <c r="A191" s="984"/>
      <c r="B191" s="993"/>
      <c r="C191" s="993"/>
      <c r="D191" s="993"/>
      <c r="E191" s="429" t="s">
        <v>356</v>
      </c>
      <c r="F191" s="501">
        <f>F189*F190</f>
        <v>5050</v>
      </c>
      <c r="G191" s="996"/>
      <c r="H191" s="987"/>
      <c r="I191" s="504"/>
      <c r="J191" s="996"/>
      <c r="K191" s="990"/>
      <c r="L191" s="993"/>
      <c r="M191" s="1042"/>
      <c r="N191" s="984"/>
      <c r="O191" s="990"/>
      <c r="P191" s="987"/>
      <c r="Q191" s="987"/>
      <c r="R191" s="987"/>
    </row>
    <row r="192" spans="1:18">
      <c r="A192" s="984"/>
      <c r="B192" s="993"/>
      <c r="C192" s="993"/>
      <c r="D192" s="993"/>
      <c r="E192" s="429" t="s">
        <v>357</v>
      </c>
      <c r="F192" s="500">
        <v>0</v>
      </c>
      <c r="G192" s="996"/>
      <c r="H192" s="987"/>
      <c r="I192" s="504"/>
      <c r="J192" s="996"/>
      <c r="K192" s="990"/>
      <c r="L192" s="993"/>
      <c r="M192" s="1042"/>
      <c r="N192" s="984"/>
      <c r="O192" s="990"/>
      <c r="P192" s="987"/>
      <c r="Q192" s="987"/>
      <c r="R192" s="987"/>
    </row>
    <row r="193" spans="1:18">
      <c r="A193" s="984"/>
      <c r="B193" s="993"/>
      <c r="C193" s="993"/>
      <c r="D193" s="993"/>
      <c r="E193" s="429" t="s">
        <v>358</v>
      </c>
      <c r="F193" s="500">
        <v>0</v>
      </c>
      <c r="G193" s="996"/>
      <c r="H193" s="987"/>
      <c r="I193" s="504"/>
      <c r="J193" s="996"/>
      <c r="K193" s="990"/>
      <c r="L193" s="993"/>
      <c r="M193" s="1042"/>
      <c r="N193" s="984"/>
      <c r="O193" s="990"/>
      <c r="P193" s="987"/>
      <c r="Q193" s="987"/>
      <c r="R193" s="987"/>
    </row>
    <row r="194" spans="1:18">
      <c r="A194" s="985"/>
      <c r="B194" s="994"/>
      <c r="C194" s="994"/>
      <c r="D194" s="994"/>
      <c r="E194" s="429" t="s">
        <v>359</v>
      </c>
      <c r="F194" s="501">
        <f>F191+F192+F193</f>
        <v>5050</v>
      </c>
      <c r="G194" s="997"/>
      <c r="H194" s="988"/>
      <c r="I194" s="505"/>
      <c r="J194" s="997"/>
      <c r="K194" s="991"/>
      <c r="L194" s="994"/>
      <c r="M194" s="1043"/>
      <c r="N194" s="985"/>
      <c r="O194" s="991"/>
      <c r="P194" s="988"/>
      <c r="Q194" s="988"/>
      <c r="R194" s="988"/>
    </row>
    <row r="195" spans="1:18">
      <c r="A195" s="983">
        <v>9210</v>
      </c>
      <c r="B195" s="992" t="s">
        <v>441</v>
      </c>
      <c r="C195" s="992" t="s">
        <v>100</v>
      </c>
      <c r="D195" s="992" t="s">
        <v>447</v>
      </c>
      <c r="E195" s="429" t="s">
        <v>350</v>
      </c>
      <c r="F195" s="500" t="s">
        <v>212</v>
      </c>
      <c r="G195" s="995">
        <f>F203</f>
        <v>14200</v>
      </c>
      <c r="H195" s="986">
        <v>5</v>
      </c>
      <c r="I195" s="503"/>
      <c r="J195" s="995">
        <v>0</v>
      </c>
      <c r="K195" s="989"/>
      <c r="L195" s="992"/>
      <c r="M195" s="1041">
        <v>0</v>
      </c>
      <c r="N195" s="983"/>
      <c r="O195" s="989"/>
      <c r="P195" s="986" t="s">
        <v>329</v>
      </c>
      <c r="Q195" s="986">
        <v>956</v>
      </c>
      <c r="R195" s="986" t="s">
        <v>328</v>
      </c>
    </row>
    <row r="196" spans="1:18">
      <c r="A196" s="984"/>
      <c r="B196" s="993"/>
      <c r="C196" s="993"/>
      <c r="D196" s="993"/>
      <c r="E196" s="429" t="s">
        <v>352</v>
      </c>
      <c r="F196" s="500" t="s">
        <v>448</v>
      </c>
      <c r="G196" s="996"/>
      <c r="H196" s="987"/>
      <c r="I196" s="504"/>
      <c r="J196" s="996"/>
      <c r="K196" s="990"/>
      <c r="L196" s="993"/>
      <c r="M196" s="1042"/>
      <c r="N196" s="984"/>
      <c r="O196" s="990"/>
      <c r="P196" s="987"/>
      <c r="Q196" s="987"/>
      <c r="R196" s="987"/>
    </row>
    <row r="197" spans="1:18">
      <c r="A197" s="984"/>
      <c r="B197" s="993"/>
      <c r="C197" s="993"/>
      <c r="D197" s="993"/>
      <c r="E197" s="429" t="s">
        <v>353</v>
      </c>
      <c r="F197" s="500" t="s">
        <v>444</v>
      </c>
      <c r="G197" s="996"/>
      <c r="H197" s="987"/>
      <c r="I197" s="504"/>
      <c r="J197" s="996"/>
      <c r="K197" s="990"/>
      <c r="L197" s="993"/>
      <c r="M197" s="1042"/>
      <c r="N197" s="984"/>
      <c r="O197" s="990"/>
      <c r="P197" s="987"/>
      <c r="Q197" s="987"/>
      <c r="R197" s="987"/>
    </row>
    <row r="198" spans="1:18">
      <c r="A198" s="984"/>
      <c r="B198" s="993"/>
      <c r="C198" s="993"/>
      <c r="D198" s="993"/>
      <c r="E198" s="429" t="s">
        <v>354</v>
      </c>
      <c r="F198" s="500">
        <v>10</v>
      </c>
      <c r="G198" s="996"/>
      <c r="H198" s="987"/>
      <c r="I198" s="504"/>
      <c r="J198" s="996"/>
      <c r="K198" s="990"/>
      <c r="L198" s="993"/>
      <c r="M198" s="1042"/>
      <c r="N198" s="984"/>
      <c r="O198" s="990"/>
      <c r="P198" s="987"/>
      <c r="Q198" s="987"/>
      <c r="R198" s="987"/>
    </row>
    <row r="199" spans="1:18">
      <c r="A199" s="984"/>
      <c r="B199" s="993"/>
      <c r="C199" s="993"/>
      <c r="D199" s="993"/>
      <c r="E199" s="429" t="s">
        <v>355</v>
      </c>
      <c r="F199" s="501">
        <v>1420</v>
      </c>
      <c r="G199" s="996"/>
      <c r="H199" s="987"/>
      <c r="I199" s="504"/>
      <c r="J199" s="996"/>
      <c r="K199" s="990"/>
      <c r="L199" s="993"/>
      <c r="M199" s="1042"/>
      <c r="N199" s="984"/>
      <c r="O199" s="990"/>
      <c r="P199" s="987"/>
      <c r="Q199" s="987"/>
      <c r="R199" s="987"/>
    </row>
    <row r="200" spans="1:18">
      <c r="A200" s="984"/>
      <c r="B200" s="993"/>
      <c r="C200" s="993"/>
      <c r="D200" s="993"/>
      <c r="E200" s="429" t="s">
        <v>356</v>
      </c>
      <c r="F200" s="501">
        <f>F198*F199</f>
        <v>14200</v>
      </c>
      <c r="G200" s="996"/>
      <c r="H200" s="987"/>
      <c r="I200" s="504"/>
      <c r="J200" s="996"/>
      <c r="K200" s="990"/>
      <c r="L200" s="993"/>
      <c r="M200" s="1042"/>
      <c r="N200" s="984"/>
      <c r="O200" s="990"/>
      <c r="P200" s="987"/>
      <c r="Q200" s="987"/>
      <c r="R200" s="987"/>
    </row>
    <row r="201" spans="1:18">
      <c r="A201" s="984"/>
      <c r="B201" s="993"/>
      <c r="C201" s="993"/>
      <c r="D201" s="993"/>
      <c r="E201" s="429" t="s">
        <v>357</v>
      </c>
      <c r="F201" s="500">
        <v>0</v>
      </c>
      <c r="G201" s="996"/>
      <c r="H201" s="987"/>
      <c r="I201" s="504"/>
      <c r="J201" s="996"/>
      <c r="K201" s="990"/>
      <c r="L201" s="993"/>
      <c r="M201" s="1042"/>
      <c r="N201" s="984"/>
      <c r="O201" s="990"/>
      <c r="P201" s="987"/>
      <c r="Q201" s="987"/>
      <c r="R201" s="987"/>
    </row>
    <row r="202" spans="1:18">
      <c r="A202" s="984"/>
      <c r="B202" s="993"/>
      <c r="C202" s="993"/>
      <c r="D202" s="993"/>
      <c r="E202" s="429" t="s">
        <v>358</v>
      </c>
      <c r="F202" s="500">
        <v>0</v>
      </c>
      <c r="G202" s="996"/>
      <c r="H202" s="987"/>
      <c r="I202" s="504"/>
      <c r="J202" s="996"/>
      <c r="K202" s="990"/>
      <c r="L202" s="993"/>
      <c r="M202" s="1042"/>
      <c r="N202" s="984"/>
      <c r="O202" s="990"/>
      <c r="P202" s="987"/>
      <c r="Q202" s="987"/>
      <c r="R202" s="987"/>
    </row>
    <row r="203" spans="1:18">
      <c r="A203" s="985"/>
      <c r="B203" s="994"/>
      <c r="C203" s="994"/>
      <c r="D203" s="994"/>
      <c r="E203" s="429" t="s">
        <v>359</v>
      </c>
      <c r="F203" s="501">
        <f>F200+F201+F202</f>
        <v>14200</v>
      </c>
      <c r="G203" s="997"/>
      <c r="H203" s="988"/>
      <c r="I203" s="505"/>
      <c r="J203" s="997"/>
      <c r="K203" s="991"/>
      <c r="L203" s="994"/>
      <c r="M203" s="1043"/>
      <c r="N203" s="985"/>
      <c r="O203" s="991"/>
      <c r="P203" s="988"/>
      <c r="Q203" s="988"/>
      <c r="R203" s="988"/>
    </row>
    <row r="204" spans="1:18">
      <c r="A204" s="983">
        <v>9212</v>
      </c>
      <c r="B204" s="992" t="s">
        <v>441</v>
      </c>
      <c r="C204" s="992" t="s">
        <v>100</v>
      </c>
      <c r="D204" s="992" t="s">
        <v>528</v>
      </c>
      <c r="E204" s="429" t="s">
        <v>350</v>
      </c>
      <c r="F204" s="500" t="s">
        <v>212</v>
      </c>
      <c r="G204" s="995">
        <f>F212</f>
        <v>10200</v>
      </c>
      <c r="H204" s="986">
        <v>7</v>
      </c>
      <c r="I204" s="503"/>
      <c r="J204" s="995">
        <v>0</v>
      </c>
      <c r="K204" s="989"/>
      <c r="L204" s="992"/>
      <c r="M204" s="1041">
        <v>0</v>
      </c>
      <c r="N204" s="983"/>
      <c r="O204" s="989"/>
      <c r="P204" s="986" t="s">
        <v>329</v>
      </c>
      <c r="Q204" s="986">
        <v>956</v>
      </c>
      <c r="R204" s="986" t="s">
        <v>328</v>
      </c>
    </row>
    <row r="205" spans="1:18">
      <c r="A205" s="984"/>
      <c r="B205" s="993"/>
      <c r="C205" s="993"/>
      <c r="D205" s="993"/>
      <c r="E205" s="429" t="s">
        <v>352</v>
      </c>
      <c r="F205" s="500" t="s">
        <v>449</v>
      </c>
      <c r="G205" s="996"/>
      <c r="H205" s="987"/>
      <c r="I205" s="504"/>
      <c r="J205" s="996"/>
      <c r="K205" s="990"/>
      <c r="L205" s="993"/>
      <c r="M205" s="1042"/>
      <c r="N205" s="984"/>
      <c r="O205" s="990"/>
      <c r="P205" s="987"/>
      <c r="Q205" s="987"/>
      <c r="R205" s="987"/>
    </row>
    <row r="206" spans="1:18">
      <c r="A206" s="984"/>
      <c r="B206" s="993"/>
      <c r="C206" s="993"/>
      <c r="D206" s="993"/>
      <c r="E206" s="429" t="s">
        <v>353</v>
      </c>
      <c r="F206" s="500" t="s">
        <v>444</v>
      </c>
      <c r="G206" s="996"/>
      <c r="H206" s="987"/>
      <c r="I206" s="504"/>
      <c r="J206" s="996"/>
      <c r="K206" s="990"/>
      <c r="L206" s="993"/>
      <c r="M206" s="1042"/>
      <c r="N206" s="984"/>
      <c r="O206" s="990"/>
      <c r="P206" s="987"/>
      <c r="Q206" s="987"/>
      <c r="R206" s="987"/>
    </row>
    <row r="207" spans="1:18">
      <c r="A207" s="984"/>
      <c r="B207" s="993"/>
      <c r="C207" s="993"/>
      <c r="D207" s="993"/>
      <c r="E207" s="429" t="s">
        <v>354</v>
      </c>
      <c r="F207" s="500">
        <v>2</v>
      </c>
      <c r="G207" s="996"/>
      <c r="H207" s="987"/>
      <c r="I207" s="504"/>
      <c r="J207" s="996"/>
      <c r="K207" s="990"/>
      <c r="L207" s="993"/>
      <c r="M207" s="1042"/>
      <c r="N207" s="984"/>
      <c r="O207" s="990"/>
      <c r="P207" s="987"/>
      <c r="Q207" s="987"/>
      <c r="R207" s="987"/>
    </row>
    <row r="208" spans="1:18">
      <c r="A208" s="984"/>
      <c r="B208" s="993"/>
      <c r="C208" s="993"/>
      <c r="D208" s="993"/>
      <c r="E208" s="429" t="s">
        <v>355</v>
      </c>
      <c r="F208" s="501">
        <v>5100</v>
      </c>
      <c r="G208" s="996"/>
      <c r="H208" s="987"/>
      <c r="I208" s="504"/>
      <c r="J208" s="996"/>
      <c r="K208" s="990"/>
      <c r="L208" s="993"/>
      <c r="M208" s="1042"/>
      <c r="N208" s="984"/>
      <c r="O208" s="990"/>
      <c r="P208" s="987"/>
      <c r="Q208" s="987"/>
      <c r="R208" s="987"/>
    </row>
    <row r="209" spans="1:18">
      <c r="A209" s="984"/>
      <c r="B209" s="993"/>
      <c r="C209" s="993"/>
      <c r="D209" s="993"/>
      <c r="E209" s="429" t="s">
        <v>356</v>
      </c>
      <c r="F209" s="501">
        <f>F207*F208</f>
        <v>10200</v>
      </c>
      <c r="G209" s="996"/>
      <c r="H209" s="987"/>
      <c r="I209" s="504"/>
      <c r="J209" s="996"/>
      <c r="K209" s="990"/>
      <c r="L209" s="993"/>
      <c r="M209" s="1042"/>
      <c r="N209" s="984"/>
      <c r="O209" s="990"/>
      <c r="P209" s="987"/>
      <c r="Q209" s="987"/>
      <c r="R209" s="987"/>
    </row>
    <row r="210" spans="1:18">
      <c r="A210" s="984"/>
      <c r="B210" s="993"/>
      <c r="C210" s="993"/>
      <c r="D210" s="993"/>
      <c r="E210" s="429" t="s">
        <v>357</v>
      </c>
      <c r="F210" s="500">
        <v>0</v>
      </c>
      <c r="G210" s="996"/>
      <c r="H210" s="987"/>
      <c r="I210" s="504"/>
      <c r="J210" s="996"/>
      <c r="K210" s="990"/>
      <c r="L210" s="993"/>
      <c r="M210" s="1042"/>
      <c r="N210" s="984"/>
      <c r="O210" s="990"/>
      <c r="P210" s="987"/>
      <c r="Q210" s="987"/>
      <c r="R210" s="987"/>
    </row>
    <row r="211" spans="1:18">
      <c r="A211" s="984"/>
      <c r="B211" s="993"/>
      <c r="C211" s="993"/>
      <c r="D211" s="993"/>
      <c r="E211" s="429" t="s">
        <v>358</v>
      </c>
      <c r="F211" s="500">
        <v>0</v>
      </c>
      <c r="G211" s="996"/>
      <c r="H211" s="987"/>
      <c r="I211" s="504"/>
      <c r="J211" s="996"/>
      <c r="K211" s="990"/>
      <c r="L211" s="993"/>
      <c r="M211" s="1042"/>
      <c r="N211" s="984"/>
      <c r="O211" s="990"/>
      <c r="P211" s="987"/>
      <c r="Q211" s="987"/>
      <c r="R211" s="987"/>
    </row>
    <row r="212" spans="1:18">
      <c r="A212" s="985"/>
      <c r="B212" s="994"/>
      <c r="C212" s="994"/>
      <c r="D212" s="994"/>
      <c r="E212" s="429" t="s">
        <v>359</v>
      </c>
      <c r="F212" s="501">
        <f>F209+F210+F211</f>
        <v>10200</v>
      </c>
      <c r="G212" s="997"/>
      <c r="H212" s="988"/>
      <c r="I212" s="505"/>
      <c r="J212" s="997"/>
      <c r="K212" s="991"/>
      <c r="L212" s="994"/>
      <c r="M212" s="1043"/>
      <c r="N212" s="985"/>
      <c r="O212" s="991"/>
      <c r="P212" s="988"/>
      <c r="Q212" s="988"/>
      <c r="R212" s="988"/>
    </row>
    <row r="213" spans="1:18" ht="24.75" customHeight="1" thickBot="1">
      <c r="E213" s="502" t="s">
        <v>450</v>
      </c>
      <c r="F213" s="303"/>
      <c r="G213" s="302">
        <f>SUM(G6:G212)</f>
        <v>977049.06</v>
      </c>
      <c r="H213" s="298"/>
      <c r="I213" s="298"/>
      <c r="J213" s="302">
        <f>SUM(J6:J212)</f>
        <v>662578</v>
      </c>
      <c r="K213" s="294"/>
      <c r="L213" s="294"/>
      <c r="M213" s="302">
        <f>SUM(M6:M212)</f>
        <v>662578</v>
      </c>
      <c r="N213" s="294"/>
      <c r="O213" s="294"/>
    </row>
    <row r="214" spans="1:18" ht="29.25" customHeight="1" thickTop="1">
      <c r="A214" s="981" t="s">
        <v>527</v>
      </c>
      <c r="B214" s="982"/>
      <c r="C214" s="982"/>
      <c r="D214" s="982"/>
      <c r="E214" s="294"/>
      <c r="F214" s="294"/>
      <c r="I214" s="295"/>
      <c r="J214" s="294"/>
      <c r="K214"/>
      <c r="L214"/>
      <c r="M214"/>
      <c r="N214"/>
      <c r="O214"/>
    </row>
    <row r="215" spans="1:18">
      <c r="E215" s="294"/>
      <c r="F215" s="294"/>
      <c r="I215" s="295"/>
      <c r="J215" s="294"/>
      <c r="K215" s="294"/>
      <c r="L215" s="294"/>
      <c r="M215" s="294"/>
      <c r="N215" s="294"/>
      <c r="O215" s="294"/>
    </row>
  </sheetData>
  <mergeCells count="353">
    <mergeCell ref="R204:R212"/>
    <mergeCell ref="O6:O14"/>
    <mergeCell ref="O15:O23"/>
    <mergeCell ref="O24:O32"/>
    <mergeCell ref="O33:O41"/>
    <mergeCell ref="O42:O50"/>
    <mergeCell ref="R114:R122"/>
    <mergeCell ref="R123:R131"/>
    <mergeCell ref="R132:R140"/>
    <mergeCell ref="R141:R149"/>
    <mergeCell ref="R150:R158"/>
    <mergeCell ref="R159:R167"/>
    <mergeCell ref="R60:R68"/>
    <mergeCell ref="R69:R77"/>
    <mergeCell ref="R78:R86"/>
    <mergeCell ref="R87:R95"/>
    <mergeCell ref="R96:R104"/>
    <mergeCell ref="R105:R113"/>
    <mergeCell ref="R6:R14"/>
    <mergeCell ref="R15:R23"/>
    <mergeCell ref="K204:K212"/>
    <mergeCell ref="L204:L212"/>
    <mergeCell ref="M204:M212"/>
    <mergeCell ref="A6:A14"/>
    <mergeCell ref="B6:B14"/>
    <mergeCell ref="C6:C14"/>
    <mergeCell ref="D6:D14"/>
    <mergeCell ref="G6:G14"/>
    <mergeCell ref="M195:M203"/>
    <mergeCell ref="A204:A212"/>
    <mergeCell ref="B204:B212"/>
    <mergeCell ref="C204:C212"/>
    <mergeCell ref="D204:D212"/>
    <mergeCell ref="G204:G212"/>
    <mergeCell ref="H204:H212"/>
    <mergeCell ref="J204:J212"/>
    <mergeCell ref="H195:H203"/>
    <mergeCell ref="J195:J203"/>
    <mergeCell ref="K195:K203"/>
    <mergeCell ref="L195:L203"/>
    <mergeCell ref="A195:A203"/>
    <mergeCell ref="B195:B203"/>
    <mergeCell ref="C195:C203"/>
    <mergeCell ref="D195:D203"/>
    <mergeCell ref="G195:G203"/>
    <mergeCell ref="R24:R32"/>
    <mergeCell ref="R33:R41"/>
    <mergeCell ref="R42:R50"/>
    <mergeCell ref="R51:R59"/>
    <mergeCell ref="R168:R176"/>
    <mergeCell ref="R177:R185"/>
    <mergeCell ref="R186:R194"/>
    <mergeCell ref="R195:R203"/>
    <mergeCell ref="P168:P176"/>
    <mergeCell ref="Q168:Q176"/>
    <mergeCell ref="O168:O176"/>
    <mergeCell ref="N159:N167"/>
    <mergeCell ref="P159:P167"/>
    <mergeCell ref="Q159:Q167"/>
    <mergeCell ref="O159:O167"/>
    <mergeCell ref="N150:N158"/>
    <mergeCell ref="P150:P158"/>
    <mergeCell ref="Q150:Q158"/>
    <mergeCell ref="O150:O158"/>
    <mergeCell ref="N141:N149"/>
    <mergeCell ref="P141:P149"/>
    <mergeCell ref="Q141:Q149"/>
    <mergeCell ref="O141:O149"/>
    <mergeCell ref="A186:A194"/>
    <mergeCell ref="B186:B194"/>
    <mergeCell ref="C186:C194"/>
    <mergeCell ref="D186:D194"/>
    <mergeCell ref="G186:G194"/>
    <mergeCell ref="H186:H194"/>
    <mergeCell ref="J186:J194"/>
    <mergeCell ref="K186:K194"/>
    <mergeCell ref="L186:L194"/>
    <mergeCell ref="A168:A176"/>
    <mergeCell ref="B168:B176"/>
    <mergeCell ref="C168:C176"/>
    <mergeCell ref="D168:D176"/>
    <mergeCell ref="G168:G176"/>
    <mergeCell ref="M168:M176"/>
    <mergeCell ref="A177:A185"/>
    <mergeCell ref="B177:B185"/>
    <mergeCell ref="C177:C185"/>
    <mergeCell ref="D177:D185"/>
    <mergeCell ref="G177:G185"/>
    <mergeCell ref="H177:H185"/>
    <mergeCell ref="J177:J185"/>
    <mergeCell ref="H168:H176"/>
    <mergeCell ref="J168:J176"/>
    <mergeCell ref="K168:K176"/>
    <mergeCell ref="L168:L176"/>
    <mergeCell ref="K177:K185"/>
    <mergeCell ref="L177:L185"/>
    <mergeCell ref="M177:M185"/>
    <mergeCell ref="A159:A167"/>
    <mergeCell ref="B159:B167"/>
    <mergeCell ref="C159:C167"/>
    <mergeCell ref="D159:D167"/>
    <mergeCell ref="G159:G167"/>
    <mergeCell ref="H159:H167"/>
    <mergeCell ref="J159:J167"/>
    <mergeCell ref="K159:K167"/>
    <mergeCell ref="L159:L167"/>
    <mergeCell ref="A141:A149"/>
    <mergeCell ref="B141:B149"/>
    <mergeCell ref="C141:C149"/>
    <mergeCell ref="D141:D149"/>
    <mergeCell ref="G141:G149"/>
    <mergeCell ref="M141:M149"/>
    <mergeCell ref="A150:A158"/>
    <mergeCell ref="B150:B158"/>
    <mergeCell ref="C150:C158"/>
    <mergeCell ref="D150:D158"/>
    <mergeCell ref="G150:G158"/>
    <mergeCell ref="H150:H158"/>
    <mergeCell ref="J150:J158"/>
    <mergeCell ref="H141:H149"/>
    <mergeCell ref="J141:J149"/>
    <mergeCell ref="K141:K149"/>
    <mergeCell ref="L141:L149"/>
    <mergeCell ref="K150:K158"/>
    <mergeCell ref="L150:L158"/>
    <mergeCell ref="M150:M158"/>
    <mergeCell ref="A132:A140"/>
    <mergeCell ref="B132:B140"/>
    <mergeCell ref="C132:C140"/>
    <mergeCell ref="D132:D140"/>
    <mergeCell ref="G132:G140"/>
    <mergeCell ref="H132:H140"/>
    <mergeCell ref="J132:J140"/>
    <mergeCell ref="K132:K140"/>
    <mergeCell ref="L132:L140"/>
    <mergeCell ref="A114:A122"/>
    <mergeCell ref="B114:B122"/>
    <mergeCell ref="C114:C122"/>
    <mergeCell ref="D114:D122"/>
    <mergeCell ref="G114:G122"/>
    <mergeCell ref="M114:M122"/>
    <mergeCell ref="A123:A131"/>
    <mergeCell ref="B123:B131"/>
    <mergeCell ref="C123:C131"/>
    <mergeCell ref="D123:D131"/>
    <mergeCell ref="G123:G131"/>
    <mergeCell ref="H123:H131"/>
    <mergeCell ref="J123:J131"/>
    <mergeCell ref="H114:H122"/>
    <mergeCell ref="J114:J122"/>
    <mergeCell ref="K114:K122"/>
    <mergeCell ref="L114:L122"/>
    <mergeCell ref="K123:K131"/>
    <mergeCell ref="L123:L131"/>
    <mergeCell ref="M123:M131"/>
    <mergeCell ref="A105:A113"/>
    <mergeCell ref="B105:B113"/>
    <mergeCell ref="C105:C113"/>
    <mergeCell ref="D105:D113"/>
    <mergeCell ref="G105:G113"/>
    <mergeCell ref="H105:H113"/>
    <mergeCell ref="J105:J113"/>
    <mergeCell ref="K105:K113"/>
    <mergeCell ref="L105:L113"/>
    <mergeCell ref="A87:A95"/>
    <mergeCell ref="B87:B95"/>
    <mergeCell ref="C87:C95"/>
    <mergeCell ref="D87:D95"/>
    <mergeCell ref="G87:G95"/>
    <mergeCell ref="M87:M95"/>
    <mergeCell ref="A96:A104"/>
    <mergeCell ref="B96:B104"/>
    <mergeCell ref="C96:C104"/>
    <mergeCell ref="D96:D104"/>
    <mergeCell ref="G96:G104"/>
    <mergeCell ref="H96:H104"/>
    <mergeCell ref="J96:J104"/>
    <mergeCell ref="H87:H95"/>
    <mergeCell ref="J87:J95"/>
    <mergeCell ref="K87:K95"/>
    <mergeCell ref="L87:L95"/>
    <mergeCell ref="K96:K104"/>
    <mergeCell ref="L96:L104"/>
    <mergeCell ref="M96:M104"/>
    <mergeCell ref="A78:A86"/>
    <mergeCell ref="B78:B86"/>
    <mergeCell ref="C78:C86"/>
    <mergeCell ref="D78:D86"/>
    <mergeCell ref="G78:G86"/>
    <mergeCell ref="H78:H86"/>
    <mergeCell ref="J78:J86"/>
    <mergeCell ref="K78:K86"/>
    <mergeCell ref="L78:L86"/>
    <mergeCell ref="A60:A68"/>
    <mergeCell ref="B60:B68"/>
    <mergeCell ref="C60:C68"/>
    <mergeCell ref="D60:D68"/>
    <mergeCell ref="G60:G68"/>
    <mergeCell ref="M60:M68"/>
    <mergeCell ref="A69:A77"/>
    <mergeCell ref="B69:B77"/>
    <mergeCell ref="C69:C77"/>
    <mergeCell ref="D69:D77"/>
    <mergeCell ref="G69:G77"/>
    <mergeCell ref="H69:H77"/>
    <mergeCell ref="J69:J77"/>
    <mergeCell ref="H60:H68"/>
    <mergeCell ref="J60:J68"/>
    <mergeCell ref="K60:K68"/>
    <mergeCell ref="L60:L68"/>
    <mergeCell ref="K69:K77"/>
    <mergeCell ref="L69:L77"/>
    <mergeCell ref="M69:M77"/>
    <mergeCell ref="A51:A59"/>
    <mergeCell ref="B51:B59"/>
    <mergeCell ref="C51:C59"/>
    <mergeCell ref="D51:D59"/>
    <mergeCell ref="G51:G59"/>
    <mergeCell ref="H51:H59"/>
    <mergeCell ref="J51:J59"/>
    <mergeCell ref="K51:K59"/>
    <mergeCell ref="L51:L59"/>
    <mergeCell ref="A33:A41"/>
    <mergeCell ref="B33:B41"/>
    <mergeCell ref="C33:C41"/>
    <mergeCell ref="D33:D41"/>
    <mergeCell ref="G33:G41"/>
    <mergeCell ref="M33:M41"/>
    <mergeCell ref="A42:A50"/>
    <mergeCell ref="B42:B50"/>
    <mergeCell ref="C42:C50"/>
    <mergeCell ref="D42:D50"/>
    <mergeCell ref="G42:G50"/>
    <mergeCell ref="H42:H50"/>
    <mergeCell ref="J42:J50"/>
    <mergeCell ref="H33:H41"/>
    <mergeCell ref="J33:J41"/>
    <mergeCell ref="K33:K41"/>
    <mergeCell ref="L33:L41"/>
    <mergeCell ref="K42:K50"/>
    <mergeCell ref="L42:L50"/>
    <mergeCell ref="M42:M50"/>
    <mergeCell ref="K6:K14"/>
    <mergeCell ref="L6:L14"/>
    <mergeCell ref="K15:K23"/>
    <mergeCell ref="L15:L23"/>
    <mergeCell ref="M15:M23"/>
    <mergeCell ref="A24:A32"/>
    <mergeCell ref="B24:B32"/>
    <mergeCell ref="C24:C32"/>
    <mergeCell ref="D24:D32"/>
    <mergeCell ref="G24:G32"/>
    <mergeCell ref="H24:H32"/>
    <mergeCell ref="J24:J32"/>
    <mergeCell ref="K24:K32"/>
    <mergeCell ref="L24:L32"/>
    <mergeCell ref="M24:M32"/>
    <mergeCell ref="A15:A23"/>
    <mergeCell ref="B15:B23"/>
    <mergeCell ref="C15:C23"/>
    <mergeCell ref="D15:D23"/>
    <mergeCell ref="G15:G23"/>
    <mergeCell ref="H15:H23"/>
    <mergeCell ref="J15:J23"/>
    <mergeCell ref="H6:H14"/>
    <mergeCell ref="J6:J14"/>
    <mergeCell ref="N204:N212"/>
    <mergeCell ref="P204:P212"/>
    <mergeCell ref="Q204:Q212"/>
    <mergeCell ref="O204:O212"/>
    <mergeCell ref="N195:N203"/>
    <mergeCell ref="P195:P203"/>
    <mergeCell ref="Q195:Q203"/>
    <mergeCell ref="O195:O203"/>
    <mergeCell ref="M6:M14"/>
    <mergeCell ref="M51:M59"/>
    <mergeCell ref="M78:M86"/>
    <mergeCell ref="M105:M113"/>
    <mergeCell ref="M132:M140"/>
    <mergeCell ref="M159:M167"/>
    <mergeCell ref="M186:M194"/>
    <mergeCell ref="N186:N194"/>
    <mergeCell ref="P186:P194"/>
    <mergeCell ref="Q186:Q194"/>
    <mergeCell ref="O186:O194"/>
    <mergeCell ref="N177:N185"/>
    <mergeCell ref="P177:P185"/>
    <mergeCell ref="Q177:Q185"/>
    <mergeCell ref="O177:O185"/>
    <mergeCell ref="N168:N176"/>
    <mergeCell ref="N132:N140"/>
    <mergeCell ref="P132:P140"/>
    <mergeCell ref="Q132:Q140"/>
    <mergeCell ref="O132:O140"/>
    <mergeCell ref="N123:N131"/>
    <mergeCell ref="P123:P131"/>
    <mergeCell ref="Q123:Q131"/>
    <mergeCell ref="O123:O131"/>
    <mergeCell ref="N114:N122"/>
    <mergeCell ref="P114:P122"/>
    <mergeCell ref="Q114:Q122"/>
    <mergeCell ref="O114:O122"/>
    <mergeCell ref="N105:N113"/>
    <mergeCell ref="P105:P113"/>
    <mergeCell ref="Q105:Q113"/>
    <mergeCell ref="O105:O113"/>
    <mergeCell ref="N96:N104"/>
    <mergeCell ref="P96:P104"/>
    <mergeCell ref="Q96:Q104"/>
    <mergeCell ref="O96:O104"/>
    <mergeCell ref="N87:N95"/>
    <mergeCell ref="P87:P95"/>
    <mergeCell ref="Q87:Q95"/>
    <mergeCell ref="O87:O95"/>
    <mergeCell ref="N33:N41"/>
    <mergeCell ref="P33:P41"/>
    <mergeCell ref="Q33:Q41"/>
    <mergeCell ref="N78:N86"/>
    <mergeCell ref="P78:P86"/>
    <mergeCell ref="Q78:Q86"/>
    <mergeCell ref="O78:O86"/>
    <mergeCell ref="N69:N77"/>
    <mergeCell ref="P69:P77"/>
    <mergeCell ref="Q69:Q77"/>
    <mergeCell ref="O69:O77"/>
    <mergeCell ref="N60:N68"/>
    <mergeCell ref="P60:P68"/>
    <mergeCell ref="Q60:Q68"/>
    <mergeCell ref="O60:O68"/>
    <mergeCell ref="P4:R4"/>
    <mergeCell ref="A4:H4"/>
    <mergeCell ref="J4:K4"/>
    <mergeCell ref="M4:N4"/>
    <mergeCell ref="A1:N1"/>
    <mergeCell ref="A2:N2"/>
    <mergeCell ref="A3:N3"/>
    <mergeCell ref="A214:D214"/>
    <mergeCell ref="N24:N32"/>
    <mergeCell ref="P24:P32"/>
    <mergeCell ref="Q24:Q32"/>
    <mergeCell ref="N15:N23"/>
    <mergeCell ref="P15:P23"/>
    <mergeCell ref="Q15:Q23"/>
    <mergeCell ref="N6:N14"/>
    <mergeCell ref="P6:P14"/>
    <mergeCell ref="Q6:Q14"/>
    <mergeCell ref="N51:N59"/>
    <mergeCell ref="P51:P59"/>
    <mergeCell ref="Q51:Q59"/>
    <mergeCell ref="O51:O59"/>
    <mergeCell ref="N42:N50"/>
    <mergeCell ref="P42:P50"/>
    <mergeCell ref="Q42:Q50"/>
  </mergeCells>
  <printOptions horizontalCentered="1"/>
  <pageMargins left="0.25" right="0.25" top="0.13" bottom="0.35" header="0.13" footer="0.17"/>
  <pageSetup paperSize="5" scale="78" orientation="landscape" r:id="rId1"/>
  <headerFooter>
    <oddFooter>&amp;L&amp;D&amp;R&amp;10Page  &amp;P of  &amp;N</oddFooter>
  </headerFooter>
</worksheet>
</file>

<file path=xl/worksheets/sheet6.xml><?xml version="1.0" encoding="utf-8"?>
<worksheet xmlns="http://schemas.openxmlformats.org/spreadsheetml/2006/main" xmlns:r="http://schemas.openxmlformats.org/officeDocument/2006/relationships">
  <sheetPr>
    <tabColor theme="1" tint="4.9989318521683403E-2"/>
  </sheetPr>
  <dimension ref="A1:R88"/>
  <sheetViews>
    <sheetView zoomScale="87" zoomScaleNormal="87" workbookViewId="0">
      <selection activeCell="A5" sqref="A5"/>
    </sheetView>
  </sheetViews>
  <sheetFormatPr defaultColWidth="8.85546875" defaultRowHeight="15"/>
  <cols>
    <col min="1" max="1" width="5.42578125" style="295" bestFit="1" customWidth="1"/>
    <col min="2" max="2" width="12.28515625" style="294" customWidth="1"/>
    <col min="3" max="3" width="9" style="294" customWidth="1"/>
    <col min="4" max="4" width="20" style="294" customWidth="1"/>
    <col min="5" max="5" width="26.140625" style="296" customWidth="1"/>
    <col min="6" max="6" width="26.85546875" style="296" customWidth="1"/>
    <col min="7" max="7" width="11" style="296" bestFit="1" customWidth="1"/>
    <col min="8" max="8" width="9" style="295" customWidth="1"/>
    <col min="9" max="9" width="1.85546875" style="299" customWidth="1"/>
    <col min="10" max="10" width="11.5703125" style="299" customWidth="1"/>
    <col min="11" max="11" width="10.42578125" style="295" customWidth="1"/>
    <col min="12" max="12" width="1.7109375" style="295" customWidth="1"/>
    <col min="13" max="13" width="12.7109375" style="295" customWidth="1"/>
    <col min="14" max="14" width="17.140625" style="295" customWidth="1"/>
    <col min="15" max="15" width="1.85546875" style="295" customWidth="1"/>
    <col min="16" max="16" width="10.85546875" style="295" customWidth="1"/>
    <col min="17" max="17" width="5.42578125" style="295" customWidth="1"/>
    <col min="18" max="18" width="11" style="295" customWidth="1"/>
    <col min="19" max="16384" width="8.85546875" style="294"/>
  </cols>
  <sheetData>
    <row r="1" spans="1:18" ht="31.5" customHeight="1">
      <c r="A1" s="557" t="s">
        <v>0</v>
      </c>
      <c r="B1" s="557"/>
      <c r="C1" s="557"/>
      <c r="D1" s="557"/>
      <c r="E1" s="557"/>
      <c r="F1" s="557"/>
      <c r="G1" s="557"/>
      <c r="H1" s="557"/>
      <c r="I1" s="557"/>
      <c r="J1" s="557"/>
      <c r="K1" s="557"/>
      <c r="L1" s="557"/>
      <c r="M1" s="557"/>
      <c r="N1" s="557"/>
      <c r="O1" s="294"/>
    </row>
    <row r="2" spans="1:18" ht="31.5" customHeight="1">
      <c r="A2" s="558" t="s">
        <v>132</v>
      </c>
      <c r="B2" s="558"/>
      <c r="C2" s="558"/>
      <c r="D2" s="558"/>
      <c r="E2" s="558"/>
      <c r="F2" s="558"/>
      <c r="G2" s="558"/>
      <c r="H2" s="558"/>
      <c r="I2" s="558"/>
      <c r="J2" s="558"/>
      <c r="K2" s="558"/>
      <c r="L2" s="558"/>
      <c r="M2" s="558"/>
      <c r="N2" s="558"/>
      <c r="O2" s="294"/>
    </row>
    <row r="3" spans="1:18" ht="29.25" customHeight="1" thickBot="1">
      <c r="A3" s="559" t="s">
        <v>454</v>
      </c>
      <c r="B3" s="559"/>
      <c r="C3" s="559"/>
      <c r="D3" s="559"/>
      <c r="E3" s="559"/>
      <c r="F3" s="559"/>
      <c r="G3" s="559"/>
      <c r="H3" s="559"/>
      <c r="I3" s="559"/>
      <c r="J3" s="559"/>
      <c r="K3" s="559"/>
      <c r="L3" s="559"/>
      <c r="M3" s="559"/>
      <c r="N3" s="559"/>
      <c r="O3" s="312"/>
    </row>
    <row r="4" spans="1:18" ht="21.75" customHeight="1" thickBot="1">
      <c r="A4" s="568" t="s">
        <v>2</v>
      </c>
      <c r="B4" s="569"/>
      <c r="C4" s="569"/>
      <c r="D4" s="569"/>
      <c r="E4" s="569"/>
      <c r="F4" s="569"/>
      <c r="G4" s="569"/>
      <c r="H4" s="570"/>
      <c r="I4" s="314"/>
      <c r="J4" s="563" t="s">
        <v>456</v>
      </c>
      <c r="K4" s="564"/>
      <c r="L4" s="316"/>
      <c r="M4" s="563" t="s">
        <v>5</v>
      </c>
      <c r="N4" s="564"/>
      <c r="O4" s="317"/>
      <c r="P4" s="565" t="s">
        <v>6</v>
      </c>
      <c r="Q4" s="566"/>
      <c r="R4" s="567"/>
    </row>
    <row r="5" spans="1:18" ht="72" customHeight="1">
      <c r="A5" s="1069" t="s">
        <v>591</v>
      </c>
      <c r="B5" s="318" t="s">
        <v>7</v>
      </c>
      <c r="C5" s="318" t="s">
        <v>8</v>
      </c>
      <c r="D5" s="318" t="s">
        <v>9</v>
      </c>
      <c r="E5" s="321" t="s">
        <v>393</v>
      </c>
      <c r="F5" s="321" t="s">
        <v>11</v>
      </c>
      <c r="G5" s="319" t="s">
        <v>12</v>
      </c>
      <c r="H5" s="320" t="s">
        <v>13</v>
      </c>
      <c r="I5" s="498"/>
      <c r="J5" s="323" t="s">
        <v>14</v>
      </c>
      <c r="K5" s="321" t="s">
        <v>18</v>
      </c>
      <c r="L5" s="497"/>
      <c r="M5" s="324" t="s">
        <v>19</v>
      </c>
      <c r="N5" s="325" t="s">
        <v>18</v>
      </c>
      <c r="O5" s="497"/>
      <c r="P5" s="323" t="s">
        <v>20</v>
      </c>
      <c r="Q5" s="323" t="s">
        <v>21</v>
      </c>
      <c r="R5" s="323" t="s">
        <v>22</v>
      </c>
    </row>
    <row r="6" spans="1:18">
      <c r="A6" s="983">
        <v>3328</v>
      </c>
      <c r="B6" s="992" t="s">
        <v>457</v>
      </c>
      <c r="C6" s="992" t="s">
        <v>458</v>
      </c>
      <c r="D6" s="992" t="s">
        <v>459</v>
      </c>
      <c r="E6" s="429" t="s">
        <v>350</v>
      </c>
      <c r="F6" s="500" t="s">
        <v>351</v>
      </c>
      <c r="G6" s="995">
        <v>133030</v>
      </c>
      <c r="H6" s="992">
        <v>9</v>
      </c>
      <c r="I6" s="503"/>
      <c r="J6" s="995">
        <v>133030</v>
      </c>
      <c r="K6" s="995"/>
      <c r="L6" s="432"/>
      <c r="M6" s="999">
        <v>133030</v>
      </c>
      <c r="N6" s="999"/>
      <c r="O6" s="432"/>
      <c r="P6" s="1002" t="s">
        <v>325</v>
      </c>
      <c r="Q6" s="986">
        <v>938</v>
      </c>
      <c r="R6" s="1002" t="s">
        <v>486</v>
      </c>
    </row>
    <row r="7" spans="1:18" ht="30">
      <c r="A7" s="984"/>
      <c r="B7" s="993"/>
      <c r="C7" s="993"/>
      <c r="D7" s="993"/>
      <c r="E7" s="429" t="s">
        <v>352</v>
      </c>
      <c r="F7" s="500" t="s">
        <v>460</v>
      </c>
      <c r="G7" s="996"/>
      <c r="H7" s="993"/>
      <c r="I7" s="504"/>
      <c r="J7" s="996"/>
      <c r="K7" s="996"/>
      <c r="L7" s="430"/>
      <c r="M7" s="1000"/>
      <c r="N7" s="1000"/>
      <c r="O7" s="430"/>
      <c r="P7" s="1003"/>
      <c r="Q7" s="987"/>
      <c r="R7" s="1003"/>
    </row>
    <row r="8" spans="1:18">
      <c r="A8" s="984"/>
      <c r="B8" s="993"/>
      <c r="C8" s="993"/>
      <c r="D8" s="993"/>
      <c r="E8" s="429" t="s">
        <v>353</v>
      </c>
      <c r="F8" s="500" t="s">
        <v>412</v>
      </c>
      <c r="G8" s="996"/>
      <c r="H8" s="993"/>
      <c r="I8" s="504"/>
      <c r="J8" s="996"/>
      <c r="K8" s="996"/>
      <c r="L8" s="430"/>
      <c r="M8" s="1000"/>
      <c r="N8" s="1000"/>
      <c r="O8" s="430"/>
      <c r="P8" s="1003"/>
      <c r="Q8" s="987"/>
      <c r="R8" s="1003"/>
    </row>
    <row r="9" spans="1:18">
      <c r="A9" s="984"/>
      <c r="B9" s="993"/>
      <c r="C9" s="993"/>
      <c r="D9" s="993"/>
      <c r="E9" s="429" t="s">
        <v>354</v>
      </c>
      <c r="F9" s="500">
        <v>75</v>
      </c>
      <c r="G9" s="996"/>
      <c r="H9" s="993"/>
      <c r="I9" s="504"/>
      <c r="J9" s="996"/>
      <c r="K9" s="996"/>
      <c r="L9" s="430"/>
      <c r="M9" s="1000"/>
      <c r="N9" s="1000"/>
      <c r="O9" s="430"/>
      <c r="P9" s="1003"/>
      <c r="Q9" s="987"/>
      <c r="R9" s="1003"/>
    </row>
    <row r="10" spans="1:18">
      <c r="A10" s="984"/>
      <c r="B10" s="993"/>
      <c r="C10" s="993"/>
      <c r="D10" s="993"/>
      <c r="E10" s="429" t="s">
        <v>355</v>
      </c>
      <c r="F10" s="500">
        <v>1564</v>
      </c>
      <c r="G10" s="996"/>
      <c r="H10" s="993"/>
      <c r="I10" s="504"/>
      <c r="J10" s="996"/>
      <c r="K10" s="996"/>
      <c r="L10" s="430"/>
      <c r="M10" s="1000"/>
      <c r="N10" s="1000"/>
      <c r="O10" s="430"/>
      <c r="P10" s="1003"/>
      <c r="Q10" s="987"/>
      <c r="R10" s="1003"/>
    </row>
    <row r="11" spans="1:18">
      <c r="A11" s="984"/>
      <c r="B11" s="993"/>
      <c r="C11" s="993"/>
      <c r="D11" s="993"/>
      <c r="E11" s="429" t="s">
        <v>356</v>
      </c>
      <c r="F11" s="500">
        <v>117300</v>
      </c>
      <c r="G11" s="996"/>
      <c r="H11" s="993"/>
      <c r="I11" s="504"/>
      <c r="J11" s="996"/>
      <c r="K11" s="996"/>
      <c r="L11" s="430"/>
      <c r="M11" s="1000"/>
      <c r="N11" s="1000"/>
      <c r="O11" s="430"/>
      <c r="P11" s="1003"/>
      <c r="Q11" s="987"/>
      <c r="R11" s="1003"/>
    </row>
    <row r="12" spans="1:18">
      <c r="A12" s="984"/>
      <c r="B12" s="993"/>
      <c r="C12" s="993"/>
      <c r="D12" s="993"/>
      <c r="E12" s="429" t="s">
        <v>357</v>
      </c>
      <c r="F12" s="500">
        <v>4000</v>
      </c>
      <c r="G12" s="996"/>
      <c r="H12" s="993"/>
      <c r="I12" s="504"/>
      <c r="J12" s="996"/>
      <c r="K12" s="996"/>
      <c r="L12" s="430"/>
      <c r="M12" s="1000"/>
      <c r="N12" s="1000"/>
      <c r="O12" s="430"/>
      <c r="P12" s="1003"/>
      <c r="Q12" s="987"/>
      <c r="R12" s="1003"/>
    </row>
    <row r="13" spans="1:18">
      <c r="A13" s="984"/>
      <c r="B13" s="993"/>
      <c r="C13" s="993"/>
      <c r="D13" s="993"/>
      <c r="E13" s="429" t="s">
        <v>358</v>
      </c>
      <c r="F13" s="500">
        <v>11730</v>
      </c>
      <c r="G13" s="996"/>
      <c r="H13" s="993"/>
      <c r="I13" s="504"/>
      <c r="J13" s="996"/>
      <c r="K13" s="996"/>
      <c r="L13" s="430"/>
      <c r="M13" s="1000"/>
      <c r="N13" s="1000"/>
      <c r="O13" s="430"/>
      <c r="P13" s="1003"/>
      <c r="Q13" s="987"/>
      <c r="R13" s="1003"/>
    </row>
    <row r="14" spans="1:18">
      <c r="A14" s="985"/>
      <c r="B14" s="994"/>
      <c r="C14" s="994"/>
      <c r="D14" s="994"/>
      <c r="E14" s="429" t="s">
        <v>359</v>
      </c>
      <c r="F14" s="500">
        <v>133030</v>
      </c>
      <c r="G14" s="997"/>
      <c r="H14" s="994"/>
      <c r="I14" s="505"/>
      <c r="J14" s="997"/>
      <c r="K14" s="997"/>
      <c r="L14" s="431"/>
      <c r="M14" s="1001"/>
      <c r="N14" s="1001"/>
      <c r="O14" s="431"/>
      <c r="P14" s="1004"/>
      <c r="Q14" s="988"/>
      <c r="R14" s="1004"/>
    </row>
    <row r="15" spans="1:18">
      <c r="A15" s="983">
        <v>3329</v>
      </c>
      <c r="B15" s="992" t="s">
        <v>457</v>
      </c>
      <c r="C15" s="992" t="s">
        <v>458</v>
      </c>
      <c r="D15" s="992" t="s">
        <v>461</v>
      </c>
      <c r="E15" s="429" t="s">
        <v>350</v>
      </c>
      <c r="F15" s="500" t="s">
        <v>351</v>
      </c>
      <c r="G15" s="995">
        <v>6880</v>
      </c>
      <c r="H15" s="992">
        <v>10</v>
      </c>
      <c r="I15" s="503"/>
      <c r="J15" s="995">
        <v>6880</v>
      </c>
      <c r="K15" s="995"/>
      <c r="L15" s="432"/>
      <c r="M15" s="999">
        <v>6880</v>
      </c>
      <c r="N15" s="999"/>
      <c r="O15" s="432"/>
      <c r="P15" s="1002" t="s">
        <v>325</v>
      </c>
      <c r="Q15" s="986">
        <v>938</v>
      </c>
      <c r="R15" s="1002" t="s">
        <v>486</v>
      </c>
    </row>
    <row r="16" spans="1:18">
      <c r="A16" s="984"/>
      <c r="B16" s="993"/>
      <c r="C16" s="993"/>
      <c r="D16" s="993"/>
      <c r="E16" s="429" t="s">
        <v>352</v>
      </c>
      <c r="F16" s="500" t="s">
        <v>462</v>
      </c>
      <c r="G16" s="996"/>
      <c r="H16" s="993"/>
      <c r="I16" s="504"/>
      <c r="J16" s="996"/>
      <c r="K16" s="996"/>
      <c r="L16" s="430"/>
      <c r="M16" s="1000"/>
      <c r="N16" s="1000"/>
      <c r="O16" s="430"/>
      <c r="P16" s="1003"/>
      <c r="Q16" s="987"/>
      <c r="R16" s="1003"/>
    </row>
    <row r="17" spans="1:18">
      <c r="A17" s="984"/>
      <c r="B17" s="993"/>
      <c r="C17" s="993"/>
      <c r="D17" s="993"/>
      <c r="E17" s="429" t="s">
        <v>353</v>
      </c>
      <c r="F17" s="500" t="s">
        <v>412</v>
      </c>
      <c r="G17" s="996"/>
      <c r="H17" s="993"/>
      <c r="I17" s="504"/>
      <c r="J17" s="996"/>
      <c r="K17" s="996"/>
      <c r="L17" s="430"/>
      <c r="M17" s="1000"/>
      <c r="N17" s="1000"/>
      <c r="O17" s="430"/>
      <c r="P17" s="1003"/>
      <c r="Q17" s="987"/>
      <c r="R17" s="1003"/>
    </row>
    <row r="18" spans="1:18">
      <c r="A18" s="984"/>
      <c r="B18" s="993"/>
      <c r="C18" s="993"/>
      <c r="D18" s="993"/>
      <c r="E18" s="429" t="s">
        <v>354</v>
      </c>
      <c r="F18" s="500">
        <v>4</v>
      </c>
      <c r="G18" s="996"/>
      <c r="H18" s="993"/>
      <c r="I18" s="504"/>
      <c r="J18" s="996"/>
      <c r="K18" s="996"/>
      <c r="L18" s="430"/>
      <c r="M18" s="1000"/>
      <c r="N18" s="1000"/>
      <c r="O18" s="430"/>
      <c r="P18" s="1003"/>
      <c r="Q18" s="987"/>
      <c r="R18" s="1003"/>
    </row>
    <row r="19" spans="1:18">
      <c r="A19" s="984"/>
      <c r="B19" s="993"/>
      <c r="C19" s="993"/>
      <c r="D19" s="993"/>
      <c r="E19" s="429" t="s">
        <v>355</v>
      </c>
      <c r="F19" s="500">
        <v>1500</v>
      </c>
      <c r="G19" s="996"/>
      <c r="H19" s="993"/>
      <c r="I19" s="504"/>
      <c r="J19" s="996"/>
      <c r="K19" s="996"/>
      <c r="L19" s="430"/>
      <c r="M19" s="1000"/>
      <c r="N19" s="1000"/>
      <c r="O19" s="430"/>
      <c r="P19" s="1003"/>
      <c r="Q19" s="987"/>
      <c r="R19" s="1003"/>
    </row>
    <row r="20" spans="1:18">
      <c r="A20" s="984"/>
      <c r="B20" s="993"/>
      <c r="C20" s="993"/>
      <c r="D20" s="993"/>
      <c r="E20" s="429" t="s">
        <v>356</v>
      </c>
      <c r="F20" s="500">
        <v>6000</v>
      </c>
      <c r="G20" s="996"/>
      <c r="H20" s="993"/>
      <c r="I20" s="504"/>
      <c r="J20" s="996"/>
      <c r="K20" s="996"/>
      <c r="L20" s="430"/>
      <c r="M20" s="1000"/>
      <c r="N20" s="1000"/>
      <c r="O20" s="430"/>
      <c r="P20" s="1003"/>
      <c r="Q20" s="987"/>
      <c r="R20" s="1003"/>
    </row>
    <row r="21" spans="1:18">
      <c r="A21" s="984"/>
      <c r="B21" s="993"/>
      <c r="C21" s="993"/>
      <c r="D21" s="993"/>
      <c r="E21" s="429" t="s">
        <v>357</v>
      </c>
      <c r="F21" s="500">
        <v>280</v>
      </c>
      <c r="G21" s="996"/>
      <c r="H21" s="993"/>
      <c r="I21" s="504"/>
      <c r="J21" s="996"/>
      <c r="K21" s="996"/>
      <c r="L21" s="430"/>
      <c r="M21" s="1000"/>
      <c r="N21" s="1000"/>
      <c r="O21" s="430"/>
      <c r="P21" s="1003"/>
      <c r="Q21" s="987"/>
      <c r="R21" s="1003"/>
    </row>
    <row r="22" spans="1:18">
      <c r="A22" s="984"/>
      <c r="B22" s="993"/>
      <c r="C22" s="993"/>
      <c r="D22" s="993"/>
      <c r="E22" s="429" t="s">
        <v>358</v>
      </c>
      <c r="F22" s="500">
        <v>600</v>
      </c>
      <c r="G22" s="996"/>
      <c r="H22" s="993"/>
      <c r="I22" s="504"/>
      <c r="J22" s="996"/>
      <c r="K22" s="996"/>
      <c r="L22" s="430"/>
      <c r="M22" s="1000"/>
      <c r="N22" s="1000"/>
      <c r="O22" s="430"/>
      <c r="P22" s="1003"/>
      <c r="Q22" s="987"/>
      <c r="R22" s="1003"/>
    </row>
    <row r="23" spans="1:18">
      <c r="A23" s="985"/>
      <c r="B23" s="994"/>
      <c r="C23" s="994"/>
      <c r="D23" s="994"/>
      <c r="E23" s="429" t="s">
        <v>359</v>
      </c>
      <c r="F23" s="500">
        <v>6880</v>
      </c>
      <c r="G23" s="997"/>
      <c r="H23" s="994"/>
      <c r="I23" s="505"/>
      <c r="J23" s="997"/>
      <c r="K23" s="997"/>
      <c r="L23" s="431"/>
      <c r="M23" s="1001"/>
      <c r="N23" s="1001"/>
      <c r="O23" s="431"/>
      <c r="P23" s="1004"/>
      <c r="Q23" s="988"/>
      <c r="R23" s="1004"/>
    </row>
    <row r="24" spans="1:18">
      <c r="A24" s="983">
        <v>3373</v>
      </c>
      <c r="B24" s="992" t="s">
        <v>161</v>
      </c>
      <c r="C24" s="992" t="s">
        <v>162</v>
      </c>
      <c r="D24" s="992" t="s">
        <v>463</v>
      </c>
      <c r="E24" s="429" t="s">
        <v>350</v>
      </c>
      <c r="F24" s="500" t="s">
        <v>212</v>
      </c>
      <c r="G24" s="995">
        <v>17000</v>
      </c>
      <c r="H24" s="992">
        <v>1</v>
      </c>
      <c r="I24" s="503"/>
      <c r="J24" s="995">
        <v>17000</v>
      </c>
      <c r="K24" s="995"/>
      <c r="L24" s="432"/>
      <c r="M24" s="999">
        <v>17000</v>
      </c>
      <c r="N24" s="999"/>
      <c r="O24" s="432"/>
      <c r="P24" s="1005">
        <v>1.3</v>
      </c>
      <c r="Q24" s="986">
        <v>950</v>
      </c>
      <c r="R24" s="1002" t="s">
        <v>387</v>
      </c>
    </row>
    <row r="25" spans="1:18" ht="30">
      <c r="A25" s="984"/>
      <c r="B25" s="993"/>
      <c r="C25" s="993"/>
      <c r="D25" s="993"/>
      <c r="E25" s="429" t="s">
        <v>352</v>
      </c>
      <c r="F25" s="500" t="s">
        <v>464</v>
      </c>
      <c r="G25" s="996"/>
      <c r="H25" s="993"/>
      <c r="I25" s="504"/>
      <c r="J25" s="996"/>
      <c r="K25" s="996"/>
      <c r="L25" s="430"/>
      <c r="M25" s="1000"/>
      <c r="N25" s="1000"/>
      <c r="O25" s="430"/>
      <c r="P25" s="1006"/>
      <c r="Q25" s="987"/>
      <c r="R25" s="1003"/>
    </row>
    <row r="26" spans="1:18">
      <c r="A26" s="984"/>
      <c r="B26" s="993"/>
      <c r="C26" s="993"/>
      <c r="D26" s="993"/>
      <c r="E26" s="429" t="s">
        <v>353</v>
      </c>
      <c r="F26" s="500" t="s">
        <v>465</v>
      </c>
      <c r="G26" s="996"/>
      <c r="H26" s="993"/>
      <c r="I26" s="504"/>
      <c r="J26" s="996"/>
      <c r="K26" s="996"/>
      <c r="L26" s="430"/>
      <c r="M26" s="1000"/>
      <c r="N26" s="1000"/>
      <c r="O26" s="430"/>
      <c r="P26" s="1006"/>
      <c r="Q26" s="987"/>
      <c r="R26" s="1003"/>
    </row>
    <row r="27" spans="1:18">
      <c r="A27" s="984"/>
      <c r="B27" s="993"/>
      <c r="C27" s="993"/>
      <c r="D27" s="993"/>
      <c r="E27" s="429" t="s">
        <v>354</v>
      </c>
      <c r="F27" s="500">
        <v>1</v>
      </c>
      <c r="G27" s="996"/>
      <c r="H27" s="993"/>
      <c r="I27" s="504"/>
      <c r="J27" s="996"/>
      <c r="K27" s="996"/>
      <c r="L27" s="430"/>
      <c r="M27" s="1000"/>
      <c r="N27" s="1000"/>
      <c r="O27" s="430"/>
      <c r="P27" s="1006"/>
      <c r="Q27" s="987"/>
      <c r="R27" s="1003"/>
    </row>
    <row r="28" spans="1:18">
      <c r="A28" s="984"/>
      <c r="B28" s="993"/>
      <c r="C28" s="993"/>
      <c r="D28" s="993"/>
      <c r="E28" s="429" t="s">
        <v>355</v>
      </c>
      <c r="F28" s="500">
        <v>16000</v>
      </c>
      <c r="G28" s="996"/>
      <c r="H28" s="993"/>
      <c r="I28" s="504"/>
      <c r="J28" s="996"/>
      <c r="K28" s="996"/>
      <c r="L28" s="430"/>
      <c r="M28" s="1000"/>
      <c r="N28" s="1000"/>
      <c r="O28" s="430"/>
      <c r="P28" s="1006"/>
      <c r="Q28" s="987"/>
      <c r="R28" s="1003"/>
    </row>
    <row r="29" spans="1:18">
      <c r="A29" s="984"/>
      <c r="B29" s="993"/>
      <c r="C29" s="993"/>
      <c r="D29" s="993"/>
      <c r="E29" s="429" t="s">
        <v>356</v>
      </c>
      <c r="F29" s="500">
        <v>16000</v>
      </c>
      <c r="G29" s="996"/>
      <c r="H29" s="993"/>
      <c r="I29" s="504"/>
      <c r="J29" s="996"/>
      <c r="K29" s="996"/>
      <c r="L29" s="430"/>
      <c r="M29" s="1000"/>
      <c r="N29" s="1000"/>
      <c r="O29" s="430"/>
      <c r="P29" s="1006"/>
      <c r="Q29" s="987"/>
      <c r="R29" s="1003"/>
    </row>
    <row r="30" spans="1:18">
      <c r="A30" s="984"/>
      <c r="B30" s="993"/>
      <c r="C30" s="993"/>
      <c r="D30" s="993"/>
      <c r="E30" s="429" t="s">
        <v>357</v>
      </c>
      <c r="F30" s="500">
        <v>200</v>
      </c>
      <c r="G30" s="996"/>
      <c r="H30" s="993"/>
      <c r="I30" s="504"/>
      <c r="J30" s="996"/>
      <c r="K30" s="996"/>
      <c r="L30" s="430"/>
      <c r="M30" s="1000"/>
      <c r="N30" s="1000"/>
      <c r="O30" s="430"/>
      <c r="P30" s="1006"/>
      <c r="Q30" s="987"/>
      <c r="R30" s="1003"/>
    </row>
    <row r="31" spans="1:18">
      <c r="A31" s="984"/>
      <c r="B31" s="993"/>
      <c r="C31" s="993"/>
      <c r="D31" s="993"/>
      <c r="E31" s="429" t="s">
        <v>358</v>
      </c>
      <c r="F31" s="500">
        <v>800</v>
      </c>
      <c r="G31" s="996"/>
      <c r="H31" s="993"/>
      <c r="I31" s="504"/>
      <c r="J31" s="996"/>
      <c r="K31" s="996"/>
      <c r="L31" s="430"/>
      <c r="M31" s="1000"/>
      <c r="N31" s="1000"/>
      <c r="O31" s="430"/>
      <c r="P31" s="1006"/>
      <c r="Q31" s="987"/>
      <c r="R31" s="1003"/>
    </row>
    <row r="32" spans="1:18">
      <c r="A32" s="985"/>
      <c r="B32" s="994"/>
      <c r="C32" s="994"/>
      <c r="D32" s="994"/>
      <c r="E32" s="429" t="s">
        <v>359</v>
      </c>
      <c r="F32" s="500">
        <v>17000</v>
      </c>
      <c r="G32" s="997"/>
      <c r="H32" s="994"/>
      <c r="I32" s="505"/>
      <c r="J32" s="997"/>
      <c r="K32" s="997"/>
      <c r="L32" s="431"/>
      <c r="M32" s="1001"/>
      <c r="N32" s="1001"/>
      <c r="O32" s="431"/>
      <c r="P32" s="1007"/>
      <c r="Q32" s="988"/>
      <c r="R32" s="1004"/>
    </row>
    <row r="33" spans="1:18">
      <c r="A33" s="983">
        <v>3374</v>
      </c>
      <c r="B33" s="992" t="s">
        <v>161</v>
      </c>
      <c r="C33" s="992" t="s">
        <v>162</v>
      </c>
      <c r="D33" s="992" t="s">
        <v>466</v>
      </c>
      <c r="E33" s="429" t="s">
        <v>350</v>
      </c>
      <c r="F33" s="500" t="s">
        <v>212</v>
      </c>
      <c r="G33" s="995">
        <v>3395</v>
      </c>
      <c r="H33" s="992">
        <v>2</v>
      </c>
      <c r="I33" s="503"/>
      <c r="J33" s="995">
        <v>3395</v>
      </c>
      <c r="K33" s="995"/>
      <c r="L33" s="432"/>
      <c r="M33" s="999">
        <v>3395</v>
      </c>
      <c r="N33" s="999"/>
      <c r="O33" s="432"/>
      <c r="P33" s="1005">
        <v>1.3</v>
      </c>
      <c r="Q33" s="986">
        <v>950</v>
      </c>
      <c r="R33" s="1002" t="s">
        <v>387</v>
      </c>
    </row>
    <row r="34" spans="1:18" ht="30">
      <c r="A34" s="984"/>
      <c r="B34" s="993"/>
      <c r="C34" s="993"/>
      <c r="D34" s="993"/>
      <c r="E34" s="429" t="s">
        <v>352</v>
      </c>
      <c r="F34" s="500" t="s">
        <v>467</v>
      </c>
      <c r="G34" s="996"/>
      <c r="H34" s="993"/>
      <c r="I34" s="504"/>
      <c r="J34" s="996"/>
      <c r="K34" s="996"/>
      <c r="L34" s="430"/>
      <c r="M34" s="1000"/>
      <c r="N34" s="1000"/>
      <c r="O34" s="430"/>
      <c r="P34" s="1006"/>
      <c r="Q34" s="987"/>
      <c r="R34" s="1003"/>
    </row>
    <row r="35" spans="1:18">
      <c r="A35" s="984"/>
      <c r="B35" s="993"/>
      <c r="C35" s="993"/>
      <c r="D35" s="993"/>
      <c r="E35" s="429" t="s">
        <v>353</v>
      </c>
      <c r="F35" s="500" t="s">
        <v>465</v>
      </c>
      <c r="G35" s="996"/>
      <c r="H35" s="993"/>
      <c r="I35" s="504"/>
      <c r="J35" s="996"/>
      <c r="K35" s="996"/>
      <c r="L35" s="430"/>
      <c r="M35" s="1000"/>
      <c r="N35" s="1000"/>
      <c r="O35" s="430"/>
      <c r="P35" s="1006"/>
      <c r="Q35" s="987"/>
      <c r="R35" s="1003"/>
    </row>
    <row r="36" spans="1:18">
      <c r="A36" s="984"/>
      <c r="B36" s="993"/>
      <c r="C36" s="993"/>
      <c r="D36" s="993"/>
      <c r="E36" s="429" t="s">
        <v>354</v>
      </c>
      <c r="F36" s="500">
        <v>1</v>
      </c>
      <c r="G36" s="996"/>
      <c r="H36" s="993"/>
      <c r="I36" s="504"/>
      <c r="J36" s="996"/>
      <c r="K36" s="996"/>
      <c r="L36" s="430"/>
      <c r="M36" s="1000"/>
      <c r="N36" s="1000"/>
      <c r="O36" s="430"/>
      <c r="P36" s="1006"/>
      <c r="Q36" s="987"/>
      <c r="R36" s="1003"/>
    </row>
    <row r="37" spans="1:18">
      <c r="A37" s="984"/>
      <c r="B37" s="993"/>
      <c r="C37" s="993"/>
      <c r="D37" s="993"/>
      <c r="E37" s="429" t="s">
        <v>355</v>
      </c>
      <c r="F37" s="500">
        <v>3145</v>
      </c>
      <c r="G37" s="996"/>
      <c r="H37" s="993"/>
      <c r="I37" s="504"/>
      <c r="J37" s="996"/>
      <c r="K37" s="996"/>
      <c r="L37" s="430"/>
      <c r="M37" s="1000"/>
      <c r="N37" s="1000"/>
      <c r="O37" s="430"/>
      <c r="P37" s="1006"/>
      <c r="Q37" s="987"/>
      <c r="R37" s="1003"/>
    </row>
    <row r="38" spans="1:18">
      <c r="A38" s="984"/>
      <c r="B38" s="993"/>
      <c r="C38" s="993"/>
      <c r="D38" s="993"/>
      <c r="E38" s="429" t="s">
        <v>356</v>
      </c>
      <c r="F38" s="500">
        <v>3145</v>
      </c>
      <c r="G38" s="996"/>
      <c r="H38" s="993"/>
      <c r="I38" s="504"/>
      <c r="J38" s="996"/>
      <c r="K38" s="996"/>
      <c r="L38" s="430"/>
      <c r="M38" s="1000"/>
      <c r="N38" s="1000"/>
      <c r="O38" s="430"/>
      <c r="P38" s="1006"/>
      <c r="Q38" s="987"/>
      <c r="R38" s="1003"/>
    </row>
    <row r="39" spans="1:18">
      <c r="A39" s="984"/>
      <c r="B39" s="993"/>
      <c r="C39" s="993"/>
      <c r="D39" s="993"/>
      <c r="E39" s="429" t="s">
        <v>357</v>
      </c>
      <c r="F39" s="500">
        <v>50</v>
      </c>
      <c r="G39" s="996"/>
      <c r="H39" s="993"/>
      <c r="I39" s="504"/>
      <c r="J39" s="996"/>
      <c r="K39" s="996"/>
      <c r="L39" s="430"/>
      <c r="M39" s="1000"/>
      <c r="N39" s="1000"/>
      <c r="O39" s="430"/>
      <c r="P39" s="1006"/>
      <c r="Q39" s="987"/>
      <c r="R39" s="1003"/>
    </row>
    <row r="40" spans="1:18">
      <c r="A40" s="984"/>
      <c r="B40" s="993"/>
      <c r="C40" s="993"/>
      <c r="D40" s="993"/>
      <c r="E40" s="429" t="s">
        <v>358</v>
      </c>
      <c r="F40" s="500">
        <v>200</v>
      </c>
      <c r="G40" s="996"/>
      <c r="H40" s="993"/>
      <c r="I40" s="504"/>
      <c r="J40" s="996"/>
      <c r="K40" s="996"/>
      <c r="L40" s="430"/>
      <c r="M40" s="1000"/>
      <c r="N40" s="1000"/>
      <c r="O40" s="430"/>
      <c r="P40" s="1006"/>
      <c r="Q40" s="987"/>
      <c r="R40" s="1003"/>
    </row>
    <row r="41" spans="1:18">
      <c r="A41" s="985"/>
      <c r="B41" s="994"/>
      <c r="C41" s="994"/>
      <c r="D41" s="994"/>
      <c r="E41" s="429" t="s">
        <v>359</v>
      </c>
      <c r="F41" s="500">
        <v>3395</v>
      </c>
      <c r="G41" s="997"/>
      <c r="H41" s="994"/>
      <c r="I41" s="505"/>
      <c r="J41" s="997"/>
      <c r="K41" s="997"/>
      <c r="L41" s="431"/>
      <c r="M41" s="1001"/>
      <c r="N41" s="1001"/>
      <c r="O41" s="431"/>
      <c r="P41" s="1007"/>
      <c r="Q41" s="988"/>
      <c r="R41" s="1004"/>
    </row>
    <row r="42" spans="1:18">
      <c r="A42" s="983">
        <v>3375</v>
      </c>
      <c r="B42" s="992" t="s">
        <v>161</v>
      </c>
      <c r="C42" s="992" t="s">
        <v>162</v>
      </c>
      <c r="D42" s="992" t="s">
        <v>468</v>
      </c>
      <c r="E42" s="429" t="s">
        <v>350</v>
      </c>
      <c r="F42" s="500" t="s">
        <v>212</v>
      </c>
      <c r="G42" s="995">
        <v>3149</v>
      </c>
      <c r="H42" s="992">
        <v>3</v>
      </c>
      <c r="I42" s="503"/>
      <c r="J42" s="995">
        <v>3149</v>
      </c>
      <c r="K42" s="995"/>
      <c r="L42" s="432"/>
      <c r="M42" s="999">
        <v>3149</v>
      </c>
      <c r="N42" s="999"/>
      <c r="O42" s="432"/>
      <c r="P42" s="1005">
        <v>1.3</v>
      </c>
      <c r="Q42" s="986">
        <v>950</v>
      </c>
      <c r="R42" s="1002" t="s">
        <v>387</v>
      </c>
    </row>
    <row r="43" spans="1:18" ht="30">
      <c r="A43" s="984"/>
      <c r="B43" s="993"/>
      <c r="C43" s="993"/>
      <c r="D43" s="993"/>
      <c r="E43" s="429" t="s">
        <v>352</v>
      </c>
      <c r="F43" s="500" t="s">
        <v>469</v>
      </c>
      <c r="G43" s="996"/>
      <c r="H43" s="993"/>
      <c r="I43" s="504"/>
      <c r="J43" s="996"/>
      <c r="K43" s="996"/>
      <c r="L43" s="430"/>
      <c r="M43" s="1000"/>
      <c r="N43" s="1000"/>
      <c r="O43" s="430"/>
      <c r="P43" s="1006"/>
      <c r="Q43" s="987"/>
      <c r="R43" s="1003"/>
    </row>
    <row r="44" spans="1:18">
      <c r="A44" s="984"/>
      <c r="B44" s="993"/>
      <c r="C44" s="993"/>
      <c r="D44" s="993"/>
      <c r="E44" s="429" t="s">
        <v>353</v>
      </c>
      <c r="F44" s="500" t="s">
        <v>465</v>
      </c>
      <c r="G44" s="996"/>
      <c r="H44" s="993"/>
      <c r="I44" s="504"/>
      <c r="J44" s="996"/>
      <c r="K44" s="996"/>
      <c r="L44" s="430"/>
      <c r="M44" s="1000"/>
      <c r="N44" s="1000"/>
      <c r="O44" s="430"/>
      <c r="P44" s="1006"/>
      <c r="Q44" s="987"/>
      <c r="R44" s="1003"/>
    </row>
    <row r="45" spans="1:18">
      <c r="A45" s="984"/>
      <c r="B45" s="993"/>
      <c r="C45" s="993"/>
      <c r="D45" s="993"/>
      <c r="E45" s="429" t="s">
        <v>354</v>
      </c>
      <c r="F45" s="500">
        <v>1</v>
      </c>
      <c r="G45" s="996"/>
      <c r="H45" s="993"/>
      <c r="I45" s="504"/>
      <c r="J45" s="996"/>
      <c r="K45" s="996"/>
      <c r="L45" s="430"/>
      <c r="M45" s="1000"/>
      <c r="N45" s="1000"/>
      <c r="O45" s="430"/>
      <c r="P45" s="1006"/>
      <c r="Q45" s="987"/>
      <c r="R45" s="1003"/>
    </row>
    <row r="46" spans="1:18">
      <c r="A46" s="984"/>
      <c r="B46" s="993"/>
      <c r="C46" s="993"/>
      <c r="D46" s="993"/>
      <c r="E46" s="429" t="s">
        <v>355</v>
      </c>
      <c r="F46" s="500">
        <v>2899</v>
      </c>
      <c r="G46" s="996"/>
      <c r="H46" s="993"/>
      <c r="I46" s="504"/>
      <c r="J46" s="996"/>
      <c r="K46" s="996"/>
      <c r="L46" s="430"/>
      <c r="M46" s="1000"/>
      <c r="N46" s="1000"/>
      <c r="O46" s="430"/>
      <c r="P46" s="1006"/>
      <c r="Q46" s="987"/>
      <c r="R46" s="1003"/>
    </row>
    <row r="47" spans="1:18">
      <c r="A47" s="984"/>
      <c r="B47" s="993"/>
      <c r="C47" s="993"/>
      <c r="D47" s="993"/>
      <c r="E47" s="429" t="s">
        <v>356</v>
      </c>
      <c r="F47" s="500">
        <v>2899</v>
      </c>
      <c r="G47" s="996"/>
      <c r="H47" s="993"/>
      <c r="I47" s="504"/>
      <c r="J47" s="996"/>
      <c r="K47" s="996"/>
      <c r="L47" s="430"/>
      <c r="M47" s="1000"/>
      <c r="N47" s="1000"/>
      <c r="O47" s="430"/>
      <c r="P47" s="1006"/>
      <c r="Q47" s="987"/>
      <c r="R47" s="1003"/>
    </row>
    <row r="48" spans="1:18">
      <c r="A48" s="984"/>
      <c r="B48" s="993"/>
      <c r="C48" s="993"/>
      <c r="D48" s="993"/>
      <c r="E48" s="429" t="s">
        <v>357</v>
      </c>
      <c r="F48" s="500">
        <v>50</v>
      </c>
      <c r="G48" s="996"/>
      <c r="H48" s="993"/>
      <c r="I48" s="504"/>
      <c r="J48" s="996"/>
      <c r="K48" s="996"/>
      <c r="L48" s="430"/>
      <c r="M48" s="1000"/>
      <c r="N48" s="1000"/>
      <c r="O48" s="430"/>
      <c r="P48" s="1006"/>
      <c r="Q48" s="987"/>
      <c r="R48" s="1003"/>
    </row>
    <row r="49" spans="1:18">
      <c r="A49" s="984"/>
      <c r="B49" s="993"/>
      <c r="C49" s="993"/>
      <c r="D49" s="993"/>
      <c r="E49" s="429" t="s">
        <v>358</v>
      </c>
      <c r="F49" s="500">
        <v>200</v>
      </c>
      <c r="G49" s="996"/>
      <c r="H49" s="993"/>
      <c r="I49" s="504"/>
      <c r="J49" s="996"/>
      <c r="K49" s="996"/>
      <c r="L49" s="430"/>
      <c r="M49" s="1000"/>
      <c r="N49" s="1000"/>
      <c r="O49" s="430"/>
      <c r="P49" s="1006"/>
      <c r="Q49" s="987"/>
      <c r="R49" s="1003"/>
    </row>
    <row r="50" spans="1:18">
      <c r="A50" s="985"/>
      <c r="B50" s="994"/>
      <c r="C50" s="994"/>
      <c r="D50" s="994"/>
      <c r="E50" s="429" t="s">
        <v>359</v>
      </c>
      <c r="F50" s="500">
        <v>3149</v>
      </c>
      <c r="G50" s="997"/>
      <c r="H50" s="994"/>
      <c r="I50" s="505"/>
      <c r="J50" s="997"/>
      <c r="K50" s="997"/>
      <c r="L50" s="431"/>
      <c r="M50" s="1001"/>
      <c r="N50" s="1001"/>
      <c r="O50" s="431"/>
      <c r="P50" s="1007"/>
      <c r="Q50" s="988"/>
      <c r="R50" s="1004"/>
    </row>
    <row r="51" spans="1:18" ht="15" customHeight="1">
      <c r="A51" s="983">
        <v>3396</v>
      </c>
      <c r="B51" s="992" t="s">
        <v>161</v>
      </c>
      <c r="C51" s="992" t="s">
        <v>162</v>
      </c>
      <c r="D51" s="992" t="s">
        <v>470</v>
      </c>
      <c r="E51" s="429" t="s">
        <v>350</v>
      </c>
      <c r="F51" s="500" t="s">
        <v>212</v>
      </c>
      <c r="G51" s="995">
        <v>22700</v>
      </c>
      <c r="H51" s="992">
        <v>6</v>
      </c>
      <c r="I51" s="503"/>
      <c r="J51" s="1002">
        <v>22700</v>
      </c>
      <c r="K51" s="430"/>
      <c r="L51" s="430"/>
      <c r="M51" s="509"/>
      <c r="N51" s="509"/>
      <c r="O51" s="430"/>
      <c r="P51" s="1005">
        <v>1.3</v>
      </c>
      <c r="Q51" s="986">
        <v>950</v>
      </c>
      <c r="R51" s="1002" t="s">
        <v>387</v>
      </c>
    </row>
    <row r="52" spans="1:18" ht="30">
      <c r="A52" s="984"/>
      <c r="B52" s="993"/>
      <c r="C52" s="993"/>
      <c r="D52" s="993"/>
      <c r="E52" s="429" t="s">
        <v>352</v>
      </c>
      <c r="F52" s="500" t="s">
        <v>471</v>
      </c>
      <c r="G52" s="996"/>
      <c r="H52" s="993"/>
      <c r="I52" s="504"/>
      <c r="J52" s="1003"/>
      <c r="K52" s="430"/>
      <c r="L52" s="430"/>
      <c r="M52" s="509"/>
      <c r="N52" s="509"/>
      <c r="O52" s="430"/>
      <c r="P52" s="1006"/>
      <c r="Q52" s="987"/>
      <c r="R52" s="1003"/>
    </row>
    <row r="53" spans="1:18">
      <c r="A53" s="984"/>
      <c r="B53" s="993"/>
      <c r="C53" s="993"/>
      <c r="D53" s="993"/>
      <c r="E53" s="429" t="s">
        <v>353</v>
      </c>
      <c r="F53" s="500" t="s">
        <v>465</v>
      </c>
      <c r="G53" s="996"/>
      <c r="H53" s="993"/>
      <c r="I53" s="504"/>
      <c r="J53" s="1003"/>
      <c r="K53" s="430"/>
      <c r="L53" s="430"/>
      <c r="M53" s="509"/>
      <c r="N53" s="509"/>
      <c r="O53" s="430"/>
      <c r="P53" s="1006"/>
      <c r="Q53" s="987"/>
      <c r="R53" s="1003"/>
    </row>
    <row r="54" spans="1:18" ht="15" customHeight="1">
      <c r="A54" s="984"/>
      <c r="B54" s="993"/>
      <c r="C54" s="993"/>
      <c r="D54" s="993"/>
      <c r="E54" s="429" t="s">
        <v>354</v>
      </c>
      <c r="F54" s="500">
        <v>20</v>
      </c>
      <c r="G54" s="996"/>
      <c r="H54" s="993"/>
      <c r="I54" s="504"/>
      <c r="J54" s="1003"/>
      <c r="K54" s="430"/>
      <c r="L54" s="430"/>
      <c r="M54" s="509"/>
      <c r="N54" s="509"/>
      <c r="O54" s="430"/>
      <c r="P54" s="1006"/>
      <c r="Q54" s="987"/>
      <c r="R54" s="1003"/>
    </row>
    <row r="55" spans="1:18">
      <c r="A55" s="984"/>
      <c r="B55" s="993"/>
      <c r="C55" s="993"/>
      <c r="D55" s="993"/>
      <c r="E55" s="429" t="s">
        <v>355</v>
      </c>
      <c r="F55" s="500">
        <v>1125</v>
      </c>
      <c r="G55" s="996"/>
      <c r="H55" s="993"/>
      <c r="I55" s="504"/>
      <c r="J55" s="1003"/>
      <c r="K55" s="430"/>
      <c r="L55" s="430"/>
      <c r="M55" s="509"/>
      <c r="N55" s="509"/>
      <c r="O55" s="430"/>
      <c r="P55" s="1006"/>
      <c r="Q55" s="987"/>
      <c r="R55" s="1003"/>
    </row>
    <row r="56" spans="1:18">
      <c r="A56" s="984"/>
      <c r="B56" s="993"/>
      <c r="C56" s="993"/>
      <c r="D56" s="993"/>
      <c r="E56" s="429" t="s">
        <v>356</v>
      </c>
      <c r="F56" s="500">
        <v>22500</v>
      </c>
      <c r="G56" s="996"/>
      <c r="H56" s="993"/>
      <c r="I56" s="504"/>
      <c r="J56" s="1003"/>
      <c r="K56" s="430"/>
      <c r="L56" s="430"/>
      <c r="M56" s="509"/>
      <c r="N56" s="509"/>
      <c r="O56" s="430"/>
      <c r="P56" s="1006"/>
      <c r="Q56" s="987"/>
      <c r="R56" s="1003"/>
    </row>
    <row r="57" spans="1:18">
      <c r="A57" s="984"/>
      <c r="B57" s="993"/>
      <c r="C57" s="993"/>
      <c r="D57" s="993"/>
      <c r="E57" s="429" t="s">
        <v>357</v>
      </c>
      <c r="F57" s="500">
        <v>100</v>
      </c>
      <c r="G57" s="996"/>
      <c r="H57" s="993"/>
      <c r="I57" s="504"/>
      <c r="J57" s="1003"/>
      <c r="K57" s="430"/>
      <c r="L57" s="430"/>
      <c r="M57" s="509"/>
      <c r="N57" s="509"/>
      <c r="O57" s="430"/>
      <c r="P57" s="1006"/>
      <c r="Q57" s="987"/>
      <c r="R57" s="1003"/>
    </row>
    <row r="58" spans="1:18">
      <c r="A58" s="984"/>
      <c r="B58" s="993"/>
      <c r="C58" s="993"/>
      <c r="D58" s="993"/>
      <c r="E58" s="429" t="s">
        <v>358</v>
      </c>
      <c r="F58" s="500">
        <v>100</v>
      </c>
      <c r="G58" s="996"/>
      <c r="H58" s="993"/>
      <c r="I58" s="504"/>
      <c r="J58" s="1003"/>
      <c r="K58" s="430"/>
      <c r="L58" s="430"/>
      <c r="M58" s="509"/>
      <c r="N58" s="509"/>
      <c r="O58" s="430"/>
      <c r="P58" s="1006"/>
      <c r="Q58" s="987"/>
      <c r="R58" s="1003"/>
    </row>
    <row r="59" spans="1:18">
      <c r="A59" s="985"/>
      <c r="B59" s="994"/>
      <c r="C59" s="994"/>
      <c r="D59" s="994"/>
      <c r="E59" s="429" t="s">
        <v>359</v>
      </c>
      <c r="F59" s="500">
        <v>22700</v>
      </c>
      <c r="G59" s="997"/>
      <c r="H59" s="994"/>
      <c r="I59" s="505"/>
      <c r="J59" s="1004"/>
      <c r="K59" s="430"/>
      <c r="L59" s="430"/>
      <c r="M59" s="509">
        <v>22700</v>
      </c>
      <c r="N59" s="509"/>
      <c r="O59" s="430"/>
      <c r="P59" s="1007"/>
      <c r="Q59" s="988"/>
      <c r="R59" s="1004"/>
    </row>
    <row r="60" spans="1:18" ht="15" customHeight="1">
      <c r="A60" s="983">
        <v>3420</v>
      </c>
      <c r="B60" s="992" t="s">
        <v>161</v>
      </c>
      <c r="C60" s="992" t="s">
        <v>162</v>
      </c>
      <c r="D60" s="992" t="s">
        <v>472</v>
      </c>
      <c r="E60" s="429" t="s">
        <v>350</v>
      </c>
      <c r="F60" s="500" t="s">
        <v>212</v>
      </c>
      <c r="G60" s="995">
        <v>2800</v>
      </c>
      <c r="H60" s="992">
        <v>8</v>
      </c>
      <c r="I60" s="503"/>
      <c r="J60" s="995">
        <v>2800</v>
      </c>
      <c r="K60" s="995"/>
      <c r="L60" s="432"/>
      <c r="M60" s="999">
        <v>2800</v>
      </c>
      <c r="N60" s="999"/>
      <c r="O60" s="432"/>
      <c r="P60" s="1005">
        <v>1.3</v>
      </c>
      <c r="Q60" s="986">
        <v>950</v>
      </c>
      <c r="R60" s="1002" t="s">
        <v>387</v>
      </c>
    </row>
    <row r="61" spans="1:18" ht="30">
      <c r="A61" s="984"/>
      <c r="B61" s="993"/>
      <c r="C61" s="993"/>
      <c r="D61" s="993"/>
      <c r="E61" s="429" t="s">
        <v>352</v>
      </c>
      <c r="F61" s="500" t="s">
        <v>473</v>
      </c>
      <c r="G61" s="996"/>
      <c r="H61" s="993"/>
      <c r="I61" s="504"/>
      <c r="J61" s="996"/>
      <c r="K61" s="996"/>
      <c r="L61" s="430"/>
      <c r="M61" s="1000"/>
      <c r="N61" s="1000"/>
      <c r="O61" s="430"/>
      <c r="P61" s="1006"/>
      <c r="Q61" s="987"/>
      <c r="R61" s="1003"/>
    </row>
    <row r="62" spans="1:18">
      <c r="A62" s="984"/>
      <c r="B62" s="993"/>
      <c r="C62" s="993"/>
      <c r="D62" s="993"/>
      <c r="E62" s="429" t="s">
        <v>353</v>
      </c>
      <c r="F62" s="500" t="s">
        <v>465</v>
      </c>
      <c r="G62" s="996"/>
      <c r="H62" s="993"/>
      <c r="I62" s="504"/>
      <c r="J62" s="996"/>
      <c r="K62" s="996"/>
      <c r="L62" s="430"/>
      <c r="M62" s="1000"/>
      <c r="N62" s="1000"/>
      <c r="O62" s="430"/>
      <c r="P62" s="1006"/>
      <c r="Q62" s="987"/>
      <c r="R62" s="1003"/>
    </row>
    <row r="63" spans="1:18">
      <c r="A63" s="984"/>
      <c r="B63" s="993"/>
      <c r="C63" s="993"/>
      <c r="D63" s="993"/>
      <c r="E63" s="429" t="s">
        <v>354</v>
      </c>
      <c r="F63" s="500">
        <v>2</v>
      </c>
      <c r="G63" s="996"/>
      <c r="H63" s="993"/>
      <c r="I63" s="504"/>
      <c r="J63" s="996"/>
      <c r="K63" s="996"/>
      <c r="L63" s="430"/>
      <c r="M63" s="1000"/>
      <c r="N63" s="1000"/>
      <c r="O63" s="430"/>
      <c r="P63" s="1006"/>
      <c r="Q63" s="987"/>
      <c r="R63" s="1003"/>
    </row>
    <row r="64" spans="1:18">
      <c r="A64" s="984"/>
      <c r="B64" s="993"/>
      <c r="C64" s="993"/>
      <c r="D64" s="993"/>
      <c r="E64" s="429" t="s">
        <v>355</v>
      </c>
      <c r="F64" s="500">
        <v>1200</v>
      </c>
      <c r="G64" s="996"/>
      <c r="H64" s="993"/>
      <c r="I64" s="504"/>
      <c r="J64" s="996"/>
      <c r="K64" s="996"/>
      <c r="L64" s="430"/>
      <c r="M64" s="1000"/>
      <c r="N64" s="1000"/>
      <c r="O64" s="430"/>
      <c r="P64" s="1006"/>
      <c r="Q64" s="987"/>
      <c r="R64" s="1003"/>
    </row>
    <row r="65" spans="1:18">
      <c r="A65" s="984"/>
      <c r="B65" s="993"/>
      <c r="C65" s="993"/>
      <c r="D65" s="993"/>
      <c r="E65" s="429" t="s">
        <v>356</v>
      </c>
      <c r="F65" s="500">
        <v>2400</v>
      </c>
      <c r="G65" s="996"/>
      <c r="H65" s="993"/>
      <c r="I65" s="504"/>
      <c r="J65" s="996"/>
      <c r="K65" s="996"/>
      <c r="L65" s="430"/>
      <c r="M65" s="1000"/>
      <c r="N65" s="1000"/>
      <c r="O65" s="430"/>
      <c r="P65" s="1006"/>
      <c r="Q65" s="987"/>
      <c r="R65" s="1003"/>
    </row>
    <row r="66" spans="1:18">
      <c r="A66" s="984"/>
      <c r="B66" s="993"/>
      <c r="C66" s="993"/>
      <c r="D66" s="993"/>
      <c r="E66" s="429" t="s">
        <v>357</v>
      </c>
      <c r="F66" s="500">
        <v>200</v>
      </c>
      <c r="G66" s="996"/>
      <c r="H66" s="993"/>
      <c r="I66" s="504"/>
      <c r="J66" s="996"/>
      <c r="K66" s="996"/>
      <c r="L66" s="430"/>
      <c r="M66" s="1000"/>
      <c r="N66" s="1000"/>
      <c r="O66" s="430"/>
      <c r="P66" s="1006"/>
      <c r="Q66" s="987"/>
      <c r="R66" s="1003"/>
    </row>
    <row r="67" spans="1:18">
      <c r="A67" s="984"/>
      <c r="B67" s="993"/>
      <c r="C67" s="993"/>
      <c r="D67" s="993"/>
      <c r="E67" s="429" t="s">
        <v>358</v>
      </c>
      <c r="F67" s="500">
        <v>200</v>
      </c>
      <c r="G67" s="996"/>
      <c r="H67" s="993"/>
      <c r="I67" s="504"/>
      <c r="J67" s="996"/>
      <c r="K67" s="996"/>
      <c r="L67" s="430"/>
      <c r="M67" s="1000"/>
      <c r="N67" s="1000"/>
      <c r="O67" s="430"/>
      <c r="P67" s="1006"/>
      <c r="Q67" s="987"/>
      <c r="R67" s="1003"/>
    </row>
    <row r="68" spans="1:18">
      <c r="A68" s="985"/>
      <c r="B68" s="994"/>
      <c r="C68" s="994"/>
      <c r="D68" s="994"/>
      <c r="E68" s="429" t="s">
        <v>359</v>
      </c>
      <c r="F68" s="500">
        <v>2800</v>
      </c>
      <c r="G68" s="997"/>
      <c r="H68" s="994"/>
      <c r="I68" s="505"/>
      <c r="J68" s="997"/>
      <c r="K68" s="997"/>
      <c r="L68" s="431"/>
      <c r="M68" s="1001"/>
      <c r="N68" s="1001"/>
      <c r="O68" s="431"/>
      <c r="P68" s="1007"/>
      <c r="Q68" s="988"/>
      <c r="R68" s="1004"/>
    </row>
    <row r="69" spans="1:18">
      <c r="A69" s="983">
        <v>3467</v>
      </c>
      <c r="B69" s="992" t="s">
        <v>273</v>
      </c>
      <c r="C69" s="992" t="s">
        <v>274</v>
      </c>
      <c r="D69" s="992" t="s">
        <v>474</v>
      </c>
      <c r="E69" s="429" t="s">
        <v>350</v>
      </c>
      <c r="F69" s="500" t="s">
        <v>351</v>
      </c>
      <c r="G69" s="995">
        <v>84600</v>
      </c>
      <c r="H69" s="992">
        <v>5</v>
      </c>
      <c r="I69" s="503"/>
      <c r="J69" s="995">
        <v>84600</v>
      </c>
      <c r="K69" s="995"/>
      <c r="L69" s="432"/>
      <c r="M69" s="999">
        <v>84600</v>
      </c>
      <c r="N69" s="999"/>
      <c r="O69" s="432"/>
      <c r="P69" s="1002" t="s">
        <v>338</v>
      </c>
      <c r="Q69" s="986">
        <v>940</v>
      </c>
      <c r="R69" s="1002" t="s">
        <v>487</v>
      </c>
    </row>
    <row r="70" spans="1:18">
      <c r="A70" s="984"/>
      <c r="B70" s="993"/>
      <c r="C70" s="993"/>
      <c r="D70" s="993"/>
      <c r="E70" s="429" t="s">
        <v>352</v>
      </c>
      <c r="F70" s="500" t="s">
        <v>475</v>
      </c>
      <c r="G70" s="996"/>
      <c r="H70" s="993"/>
      <c r="I70" s="504"/>
      <c r="J70" s="996"/>
      <c r="K70" s="996"/>
      <c r="L70" s="430"/>
      <c r="M70" s="1000"/>
      <c r="N70" s="1000"/>
      <c r="O70" s="430"/>
      <c r="P70" s="1003"/>
      <c r="Q70" s="987"/>
      <c r="R70" s="1003"/>
    </row>
    <row r="71" spans="1:18">
      <c r="A71" s="984"/>
      <c r="B71" s="993"/>
      <c r="C71" s="993"/>
      <c r="D71" s="993"/>
      <c r="E71" s="429" t="s">
        <v>353</v>
      </c>
      <c r="F71" s="500" t="s">
        <v>412</v>
      </c>
      <c r="G71" s="996"/>
      <c r="H71" s="993"/>
      <c r="I71" s="504"/>
      <c r="J71" s="996"/>
      <c r="K71" s="996"/>
      <c r="L71" s="430"/>
      <c r="M71" s="1000"/>
      <c r="N71" s="1000"/>
      <c r="O71" s="430"/>
      <c r="P71" s="1003"/>
      <c r="Q71" s="987"/>
      <c r="R71" s="1003"/>
    </row>
    <row r="72" spans="1:18">
      <c r="A72" s="984"/>
      <c r="B72" s="993"/>
      <c r="C72" s="993"/>
      <c r="D72" s="993"/>
      <c r="E72" s="429" t="s">
        <v>354</v>
      </c>
      <c r="F72" s="500">
        <v>56</v>
      </c>
      <c r="G72" s="996"/>
      <c r="H72" s="993"/>
      <c r="I72" s="504"/>
      <c r="J72" s="996"/>
      <c r="K72" s="996"/>
      <c r="L72" s="430"/>
      <c r="M72" s="1000"/>
      <c r="N72" s="1000"/>
      <c r="O72" s="430"/>
      <c r="P72" s="1003"/>
      <c r="Q72" s="987"/>
      <c r="R72" s="1003"/>
    </row>
    <row r="73" spans="1:18">
      <c r="A73" s="984"/>
      <c r="B73" s="993"/>
      <c r="C73" s="993"/>
      <c r="D73" s="993"/>
      <c r="E73" s="429" t="s">
        <v>355</v>
      </c>
      <c r="F73" s="500">
        <v>1500</v>
      </c>
      <c r="G73" s="996"/>
      <c r="H73" s="993"/>
      <c r="I73" s="504"/>
      <c r="J73" s="996"/>
      <c r="K73" s="996"/>
      <c r="L73" s="430"/>
      <c r="M73" s="1000"/>
      <c r="N73" s="1000"/>
      <c r="O73" s="430"/>
      <c r="P73" s="1003"/>
      <c r="Q73" s="987"/>
      <c r="R73" s="1003"/>
    </row>
    <row r="74" spans="1:18">
      <c r="A74" s="984"/>
      <c r="B74" s="993"/>
      <c r="C74" s="993"/>
      <c r="D74" s="993"/>
      <c r="E74" s="429" t="s">
        <v>356</v>
      </c>
      <c r="F74" s="500">
        <v>84000</v>
      </c>
      <c r="G74" s="996"/>
      <c r="H74" s="993"/>
      <c r="I74" s="504"/>
      <c r="J74" s="996"/>
      <c r="K74" s="996"/>
      <c r="L74" s="430"/>
      <c r="M74" s="1000"/>
      <c r="N74" s="1000"/>
      <c r="O74" s="430"/>
      <c r="P74" s="1003"/>
      <c r="Q74" s="987"/>
      <c r="R74" s="1003"/>
    </row>
    <row r="75" spans="1:18">
      <c r="A75" s="984"/>
      <c r="B75" s="993"/>
      <c r="C75" s="993"/>
      <c r="D75" s="993"/>
      <c r="E75" s="429" t="s">
        <v>357</v>
      </c>
      <c r="F75" s="500">
        <v>100</v>
      </c>
      <c r="G75" s="996"/>
      <c r="H75" s="993"/>
      <c r="I75" s="504"/>
      <c r="J75" s="996"/>
      <c r="K75" s="996"/>
      <c r="L75" s="430"/>
      <c r="M75" s="1000"/>
      <c r="N75" s="1000"/>
      <c r="O75" s="430"/>
      <c r="P75" s="1003"/>
      <c r="Q75" s="987"/>
      <c r="R75" s="1003"/>
    </row>
    <row r="76" spans="1:18">
      <c r="A76" s="984"/>
      <c r="B76" s="993"/>
      <c r="C76" s="993"/>
      <c r="D76" s="993"/>
      <c r="E76" s="429" t="s">
        <v>358</v>
      </c>
      <c r="F76" s="500">
        <v>500</v>
      </c>
      <c r="G76" s="996"/>
      <c r="H76" s="993"/>
      <c r="I76" s="504"/>
      <c r="J76" s="996"/>
      <c r="K76" s="996"/>
      <c r="L76" s="430"/>
      <c r="M76" s="1000"/>
      <c r="N76" s="1000"/>
      <c r="O76" s="430"/>
      <c r="P76" s="1003"/>
      <c r="Q76" s="987"/>
      <c r="R76" s="1003"/>
    </row>
    <row r="77" spans="1:18">
      <c r="A77" s="985"/>
      <c r="B77" s="994"/>
      <c r="C77" s="994"/>
      <c r="D77" s="994"/>
      <c r="E77" s="429" t="s">
        <v>359</v>
      </c>
      <c r="F77" s="500">
        <v>84600</v>
      </c>
      <c r="G77" s="997"/>
      <c r="H77" s="994"/>
      <c r="I77" s="505"/>
      <c r="J77" s="997"/>
      <c r="K77" s="997"/>
      <c r="L77" s="431"/>
      <c r="M77" s="1001"/>
      <c r="N77" s="1001"/>
      <c r="O77" s="431"/>
      <c r="P77" s="1004"/>
      <c r="Q77" s="988"/>
      <c r="R77" s="1004"/>
    </row>
    <row r="78" spans="1:18" ht="15" customHeight="1">
      <c r="A78" s="983">
        <v>9205</v>
      </c>
      <c r="B78" s="992" t="s">
        <v>189</v>
      </c>
      <c r="C78" s="992" t="s">
        <v>157</v>
      </c>
      <c r="D78" s="992" t="s">
        <v>476</v>
      </c>
      <c r="E78" s="429" t="s">
        <v>350</v>
      </c>
      <c r="F78" s="500" t="s">
        <v>477</v>
      </c>
      <c r="G78" s="995">
        <v>8000</v>
      </c>
      <c r="H78" s="992">
        <v>1</v>
      </c>
      <c r="I78" s="503"/>
      <c r="J78" s="995">
        <v>8000</v>
      </c>
      <c r="K78" s="995"/>
      <c r="L78" s="432"/>
      <c r="M78" s="999">
        <v>8000</v>
      </c>
      <c r="N78" s="999"/>
      <c r="O78" s="432"/>
      <c r="P78" s="1002" t="s">
        <v>338</v>
      </c>
      <c r="Q78" s="986">
        <v>940</v>
      </c>
      <c r="R78" s="1002" t="s">
        <v>487</v>
      </c>
    </row>
    <row r="79" spans="1:18">
      <c r="A79" s="984"/>
      <c r="B79" s="993"/>
      <c r="C79" s="993"/>
      <c r="D79" s="993"/>
      <c r="E79" s="429" t="s">
        <v>352</v>
      </c>
      <c r="F79" s="500" t="s">
        <v>478</v>
      </c>
      <c r="G79" s="996"/>
      <c r="H79" s="993"/>
      <c r="I79" s="504"/>
      <c r="J79" s="996"/>
      <c r="K79" s="996"/>
      <c r="L79" s="430"/>
      <c r="M79" s="1000"/>
      <c r="N79" s="1000"/>
      <c r="O79" s="430"/>
      <c r="P79" s="1003"/>
      <c r="Q79" s="987"/>
      <c r="R79" s="1003"/>
    </row>
    <row r="80" spans="1:18">
      <c r="A80" s="984"/>
      <c r="B80" s="993"/>
      <c r="C80" s="993"/>
      <c r="D80" s="993"/>
      <c r="E80" s="429" t="s">
        <v>353</v>
      </c>
      <c r="F80" s="500" t="s">
        <v>412</v>
      </c>
      <c r="G80" s="996"/>
      <c r="H80" s="993"/>
      <c r="I80" s="504"/>
      <c r="J80" s="996"/>
      <c r="K80" s="996"/>
      <c r="L80" s="430"/>
      <c r="M80" s="1000"/>
      <c r="N80" s="1000"/>
      <c r="O80" s="430"/>
      <c r="P80" s="1003"/>
      <c r="Q80" s="987"/>
      <c r="R80" s="1003"/>
    </row>
    <row r="81" spans="1:18">
      <c r="A81" s="984"/>
      <c r="B81" s="993"/>
      <c r="C81" s="993"/>
      <c r="D81" s="993"/>
      <c r="E81" s="429" t="s">
        <v>354</v>
      </c>
      <c r="F81" s="500">
        <v>48</v>
      </c>
      <c r="G81" s="996"/>
      <c r="H81" s="993"/>
      <c r="I81" s="504"/>
      <c r="J81" s="996"/>
      <c r="K81" s="996"/>
      <c r="L81" s="430"/>
      <c r="M81" s="1000"/>
      <c r="N81" s="1000"/>
      <c r="O81" s="430"/>
      <c r="P81" s="1003"/>
      <c r="Q81" s="987"/>
      <c r="R81" s="1003"/>
    </row>
    <row r="82" spans="1:18">
      <c r="A82" s="984"/>
      <c r="B82" s="993"/>
      <c r="C82" s="993"/>
      <c r="D82" s="993"/>
      <c r="E82" s="429" t="s">
        <v>355</v>
      </c>
      <c r="F82" s="500" t="s">
        <v>402</v>
      </c>
      <c r="G82" s="996"/>
      <c r="H82" s="993"/>
      <c r="I82" s="504"/>
      <c r="J82" s="996"/>
      <c r="K82" s="996"/>
      <c r="L82" s="430"/>
      <c r="M82" s="1000"/>
      <c r="N82" s="1000"/>
      <c r="O82" s="430"/>
      <c r="P82" s="1003"/>
      <c r="Q82" s="987"/>
      <c r="R82" s="1003"/>
    </row>
    <row r="83" spans="1:18">
      <c r="A83" s="984"/>
      <c r="B83" s="993"/>
      <c r="C83" s="993"/>
      <c r="D83" s="993"/>
      <c r="E83" s="429" t="s">
        <v>356</v>
      </c>
      <c r="F83" s="501">
        <v>7625.02</v>
      </c>
      <c r="G83" s="996"/>
      <c r="H83" s="993"/>
      <c r="I83" s="504"/>
      <c r="J83" s="996"/>
      <c r="K83" s="996"/>
      <c r="L83" s="430"/>
      <c r="M83" s="1000"/>
      <c r="N83" s="1000"/>
      <c r="O83" s="430"/>
      <c r="P83" s="1003"/>
      <c r="Q83" s="987"/>
      <c r="R83" s="1003"/>
    </row>
    <row r="84" spans="1:18">
      <c r="A84" s="984"/>
      <c r="B84" s="993"/>
      <c r="C84" s="993"/>
      <c r="D84" s="993"/>
      <c r="E84" s="429" t="s">
        <v>357</v>
      </c>
      <c r="F84" s="500"/>
      <c r="G84" s="996"/>
      <c r="H84" s="993"/>
      <c r="I84" s="504"/>
      <c r="J84" s="996"/>
      <c r="K84" s="996"/>
      <c r="L84" s="430"/>
      <c r="M84" s="1000"/>
      <c r="N84" s="1000"/>
      <c r="O84" s="430"/>
      <c r="P84" s="1003"/>
      <c r="Q84" s="987"/>
      <c r="R84" s="1003"/>
    </row>
    <row r="85" spans="1:18">
      <c r="A85" s="984"/>
      <c r="B85" s="993"/>
      <c r="C85" s="993"/>
      <c r="D85" s="993"/>
      <c r="E85" s="429" t="s">
        <v>358</v>
      </c>
      <c r="F85" s="500">
        <f>8000-F83</f>
        <v>374.97999999999956</v>
      </c>
      <c r="G85" s="996"/>
      <c r="H85" s="993"/>
      <c r="I85" s="504"/>
      <c r="J85" s="996"/>
      <c r="K85" s="996"/>
      <c r="L85" s="430"/>
      <c r="M85" s="1000"/>
      <c r="N85" s="1000"/>
      <c r="O85" s="430"/>
      <c r="P85" s="1003"/>
      <c r="Q85" s="987"/>
      <c r="R85" s="1003"/>
    </row>
    <row r="86" spans="1:18">
      <c r="A86" s="985"/>
      <c r="B86" s="994"/>
      <c r="C86" s="994"/>
      <c r="D86" s="994"/>
      <c r="E86" s="429" t="s">
        <v>359</v>
      </c>
      <c r="F86" s="500">
        <v>8000</v>
      </c>
      <c r="G86" s="997"/>
      <c r="H86" s="994"/>
      <c r="I86" s="505"/>
      <c r="J86" s="997"/>
      <c r="K86" s="997"/>
      <c r="L86" s="431"/>
      <c r="M86" s="1001"/>
      <c r="N86" s="1001"/>
      <c r="O86" s="431"/>
      <c r="P86" s="1004"/>
      <c r="Q86" s="988"/>
      <c r="R86" s="1004"/>
    </row>
    <row r="87" spans="1:18" ht="24.75" customHeight="1" thickBot="1">
      <c r="E87" s="506" t="s">
        <v>515</v>
      </c>
      <c r="F87" s="298"/>
      <c r="G87" s="532">
        <f>SUM(G6:G86)</f>
        <v>281554</v>
      </c>
      <c r="H87" s="298"/>
      <c r="I87" s="298"/>
      <c r="J87" s="507">
        <f>SUM(J6:J86)</f>
        <v>281554</v>
      </c>
      <c r="K87" s="294"/>
      <c r="L87" s="294"/>
      <c r="M87" s="507">
        <f>SUM(M6:M86)</f>
        <v>281554</v>
      </c>
      <c r="N87" s="294"/>
      <c r="O87" s="294"/>
    </row>
    <row r="88" spans="1:18" ht="15.75" thickTop="1"/>
  </sheetData>
  <mergeCells count="121">
    <mergeCell ref="A2:N2"/>
    <mergeCell ref="A1:N1"/>
    <mergeCell ref="A3:N3"/>
    <mergeCell ref="G15:G23"/>
    <mergeCell ref="H15:H23"/>
    <mergeCell ref="J15:J23"/>
    <mergeCell ref="K15:K23"/>
    <mergeCell ref="M15:M23"/>
    <mergeCell ref="A4:H4"/>
    <mergeCell ref="J4:K4"/>
    <mergeCell ref="M4:N4"/>
    <mergeCell ref="P4:R4"/>
    <mergeCell ref="A6:A14"/>
    <mergeCell ref="B6:B14"/>
    <mergeCell ref="C6:C14"/>
    <mergeCell ref="D6:D14"/>
    <mergeCell ref="G6:G14"/>
    <mergeCell ref="H6:H14"/>
    <mergeCell ref="J6:J14"/>
    <mergeCell ref="K6:K14"/>
    <mergeCell ref="M6:M14"/>
    <mergeCell ref="N6:N14"/>
    <mergeCell ref="P6:P14"/>
    <mergeCell ref="Q6:Q14"/>
    <mergeCell ref="R6:R14"/>
    <mergeCell ref="J33:J41"/>
    <mergeCell ref="K33:K41"/>
    <mergeCell ref="M33:M41"/>
    <mergeCell ref="N15:N23"/>
    <mergeCell ref="P15:P23"/>
    <mergeCell ref="Q15:Q23"/>
    <mergeCell ref="R15:R23"/>
    <mergeCell ref="A24:A32"/>
    <mergeCell ref="B24:B32"/>
    <mergeCell ref="C24:C32"/>
    <mergeCell ref="D24:D32"/>
    <mergeCell ref="G24:G32"/>
    <mergeCell ref="H24:H32"/>
    <mergeCell ref="J24:J32"/>
    <mergeCell ref="K24:K32"/>
    <mergeCell ref="M24:M32"/>
    <mergeCell ref="N24:N32"/>
    <mergeCell ref="P24:P32"/>
    <mergeCell ref="Q24:Q32"/>
    <mergeCell ref="R24:R32"/>
    <mergeCell ref="A15:A23"/>
    <mergeCell ref="B15:B23"/>
    <mergeCell ref="C15:C23"/>
    <mergeCell ref="D15:D23"/>
    <mergeCell ref="Q60:Q68"/>
    <mergeCell ref="N33:N41"/>
    <mergeCell ref="P33:P41"/>
    <mergeCell ref="Q33:Q41"/>
    <mergeCell ref="R33:R41"/>
    <mergeCell ref="A42:A50"/>
    <mergeCell ref="B42:B50"/>
    <mergeCell ref="C42:C50"/>
    <mergeCell ref="D42:D50"/>
    <mergeCell ref="G42:G50"/>
    <mergeCell ref="H42:H50"/>
    <mergeCell ref="J42:J50"/>
    <mergeCell ref="K42:K50"/>
    <mergeCell ref="M42:M50"/>
    <mergeCell ref="N42:N50"/>
    <mergeCell ref="P42:P50"/>
    <mergeCell ref="Q42:Q50"/>
    <mergeCell ref="R42:R50"/>
    <mergeCell ref="A33:A41"/>
    <mergeCell ref="B33:B41"/>
    <mergeCell ref="C33:C41"/>
    <mergeCell ref="D33:D41"/>
    <mergeCell ref="G33:G41"/>
    <mergeCell ref="H33:H41"/>
    <mergeCell ref="M69:M77"/>
    <mergeCell ref="N69:N77"/>
    <mergeCell ref="P69:P77"/>
    <mergeCell ref="Q69:Q77"/>
    <mergeCell ref="R69:R77"/>
    <mergeCell ref="A51:A59"/>
    <mergeCell ref="B51:B59"/>
    <mergeCell ref="C51:C59"/>
    <mergeCell ref="D51:D59"/>
    <mergeCell ref="G51:G59"/>
    <mergeCell ref="H51:H59"/>
    <mergeCell ref="J51:J59"/>
    <mergeCell ref="Q51:Q59"/>
    <mergeCell ref="A60:A68"/>
    <mergeCell ref="B60:B68"/>
    <mergeCell ref="C60:C68"/>
    <mergeCell ref="D60:D68"/>
    <mergeCell ref="G60:G68"/>
    <mergeCell ref="H60:H68"/>
    <mergeCell ref="J60:J68"/>
    <mergeCell ref="K60:K68"/>
    <mergeCell ref="M60:M68"/>
    <mergeCell ref="N60:N68"/>
    <mergeCell ref="P60:P68"/>
    <mergeCell ref="N78:N86"/>
    <mergeCell ref="P78:P86"/>
    <mergeCell ref="Q78:Q86"/>
    <mergeCell ref="R78:R86"/>
    <mergeCell ref="P51:P59"/>
    <mergeCell ref="R51:R59"/>
    <mergeCell ref="A78:A86"/>
    <mergeCell ref="B78:B86"/>
    <mergeCell ref="C78:C86"/>
    <mergeCell ref="D78:D86"/>
    <mergeCell ref="G78:G86"/>
    <mergeCell ref="H78:H86"/>
    <mergeCell ref="J78:J86"/>
    <mergeCell ref="K78:K86"/>
    <mergeCell ref="M78:M86"/>
    <mergeCell ref="R60:R68"/>
    <mergeCell ref="A69:A77"/>
    <mergeCell ref="B69:B77"/>
    <mergeCell ref="C69:C77"/>
    <mergeCell ref="D69:D77"/>
    <mergeCell ref="G69:G77"/>
    <mergeCell ref="H69:H77"/>
    <mergeCell ref="J69:J77"/>
    <mergeCell ref="K69:K77"/>
  </mergeCells>
  <printOptions horizontalCentered="1"/>
  <pageMargins left="0.25" right="0.25" top="0.13" bottom="0.35" header="0.13" footer="0.17"/>
  <pageSetup paperSize="5" scale="78" orientation="landscape" r:id="rId1"/>
  <headerFooter>
    <oddFooter>&amp;L&amp;D&amp;R&amp;10Page  &amp;P of  &amp;N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A1:R25"/>
  <sheetViews>
    <sheetView zoomScale="87" zoomScaleNormal="87" workbookViewId="0">
      <selection activeCell="E16" sqref="E16"/>
    </sheetView>
  </sheetViews>
  <sheetFormatPr defaultColWidth="8.85546875" defaultRowHeight="15"/>
  <cols>
    <col min="1" max="1" width="5.42578125" style="295" bestFit="1" customWidth="1"/>
    <col min="2" max="2" width="12.7109375" style="294" customWidth="1"/>
    <col min="3" max="3" width="9" style="294" customWidth="1"/>
    <col min="4" max="4" width="20" style="294" customWidth="1"/>
    <col min="5" max="5" width="26.140625" style="296" customWidth="1"/>
    <col min="6" max="6" width="26.85546875" style="296" customWidth="1"/>
    <col min="7" max="7" width="11" style="296" bestFit="1" customWidth="1"/>
    <col min="8" max="8" width="9" style="295" customWidth="1"/>
    <col min="9" max="9" width="1.85546875" style="299" customWidth="1"/>
    <col min="10" max="10" width="12" style="299" customWidth="1"/>
    <col min="11" max="11" width="10" style="295" customWidth="1"/>
    <col min="12" max="12" width="1.7109375" style="295" customWidth="1"/>
    <col min="13" max="13" width="13.140625" style="295" customWidth="1"/>
    <col min="14" max="14" width="16.140625" style="295" customWidth="1"/>
    <col min="15" max="15" width="1.85546875" style="295" customWidth="1"/>
    <col min="16" max="16" width="10.85546875" style="295" customWidth="1"/>
    <col min="17" max="17" width="5.42578125" style="295" customWidth="1"/>
    <col min="18" max="18" width="11.28515625" style="295" customWidth="1"/>
    <col min="19" max="16384" width="8.85546875" style="294"/>
  </cols>
  <sheetData>
    <row r="1" spans="1:18" ht="31.5" customHeight="1">
      <c r="A1" s="557" t="s">
        <v>0</v>
      </c>
      <c r="B1" s="557"/>
      <c r="C1" s="557"/>
      <c r="D1" s="557"/>
      <c r="E1" s="557"/>
      <c r="F1" s="557"/>
      <c r="G1" s="557"/>
      <c r="H1" s="557"/>
      <c r="I1" s="557"/>
      <c r="J1" s="557"/>
      <c r="K1" s="557"/>
      <c r="L1" s="557"/>
      <c r="M1" s="557"/>
      <c r="N1" s="557"/>
      <c r="O1" s="294"/>
    </row>
    <row r="2" spans="1:18" ht="31.5" customHeight="1">
      <c r="A2" s="558" t="s">
        <v>132</v>
      </c>
      <c r="B2" s="558"/>
      <c r="C2" s="558"/>
      <c r="D2" s="558"/>
      <c r="E2" s="558"/>
      <c r="F2" s="558"/>
      <c r="G2" s="558"/>
      <c r="H2" s="558"/>
      <c r="I2" s="558"/>
      <c r="J2" s="558"/>
      <c r="K2" s="558"/>
      <c r="L2" s="558"/>
      <c r="M2" s="558"/>
      <c r="N2" s="558"/>
      <c r="O2" s="294"/>
    </row>
    <row r="3" spans="1:18" ht="29.25" customHeight="1" thickBot="1">
      <c r="A3" s="559" t="s">
        <v>492</v>
      </c>
      <c r="B3" s="559"/>
      <c r="C3" s="559"/>
      <c r="D3" s="559"/>
      <c r="E3" s="559"/>
      <c r="F3" s="559"/>
      <c r="G3" s="559"/>
      <c r="H3" s="559"/>
      <c r="I3" s="559"/>
      <c r="J3" s="559"/>
      <c r="K3" s="559"/>
      <c r="L3" s="559"/>
      <c r="M3" s="559"/>
      <c r="N3" s="559"/>
      <c r="O3" s="312"/>
    </row>
    <row r="4" spans="1:18" ht="21.75" customHeight="1" thickBot="1">
      <c r="A4" s="568" t="s">
        <v>2</v>
      </c>
      <c r="B4" s="569"/>
      <c r="C4" s="569"/>
      <c r="D4" s="569"/>
      <c r="E4" s="569"/>
      <c r="F4" s="569"/>
      <c r="G4" s="569"/>
      <c r="H4" s="570"/>
      <c r="I4" s="314"/>
      <c r="J4" s="563" t="s">
        <v>456</v>
      </c>
      <c r="K4" s="564"/>
      <c r="L4" s="316"/>
      <c r="M4" s="563" t="s">
        <v>5</v>
      </c>
      <c r="N4" s="564"/>
      <c r="O4" s="317"/>
      <c r="P4" s="565" t="s">
        <v>6</v>
      </c>
      <c r="Q4" s="566"/>
      <c r="R4" s="567"/>
    </row>
    <row r="5" spans="1:18" ht="72" customHeight="1">
      <c r="A5" s="1069" t="s">
        <v>591</v>
      </c>
      <c r="B5" s="318" t="s">
        <v>7</v>
      </c>
      <c r="C5" s="318" t="s">
        <v>8</v>
      </c>
      <c r="D5" s="318" t="s">
        <v>9</v>
      </c>
      <c r="E5" s="321" t="s">
        <v>393</v>
      </c>
      <c r="F5" s="321" t="s">
        <v>11</v>
      </c>
      <c r="G5" s="319" t="s">
        <v>12</v>
      </c>
      <c r="H5" s="320" t="s">
        <v>13</v>
      </c>
      <c r="I5" s="498"/>
      <c r="J5" s="323" t="s">
        <v>14</v>
      </c>
      <c r="K5" s="321" t="s">
        <v>18</v>
      </c>
      <c r="L5" s="497"/>
      <c r="M5" s="324" t="s">
        <v>19</v>
      </c>
      <c r="N5" s="325" t="s">
        <v>18</v>
      </c>
      <c r="O5" s="497"/>
      <c r="P5" s="323" t="s">
        <v>20</v>
      </c>
      <c r="Q5" s="323" t="s">
        <v>21</v>
      </c>
      <c r="R5" s="323" t="s">
        <v>22</v>
      </c>
    </row>
    <row r="6" spans="1:18" ht="15" customHeight="1">
      <c r="A6" s="1111">
        <v>3442</v>
      </c>
      <c r="B6" s="992" t="s">
        <v>488</v>
      </c>
      <c r="C6" s="992" t="s">
        <v>157</v>
      </c>
      <c r="D6" s="992" t="s">
        <v>480</v>
      </c>
      <c r="E6" s="429" t="s">
        <v>350</v>
      </c>
      <c r="F6" s="508" t="s">
        <v>212</v>
      </c>
      <c r="G6" s="995">
        <v>5158.8900000000003</v>
      </c>
      <c r="H6" s="992">
        <v>1</v>
      </c>
      <c r="I6" s="503"/>
      <c r="J6" s="995">
        <v>5159</v>
      </c>
      <c r="K6" s="995"/>
      <c r="L6" s="432"/>
      <c r="M6" s="999">
        <v>5159</v>
      </c>
      <c r="N6" s="999"/>
      <c r="O6" s="432"/>
      <c r="P6" s="1002" t="s">
        <v>302</v>
      </c>
      <c r="Q6" s="986">
        <v>948</v>
      </c>
      <c r="R6" s="1002" t="s">
        <v>489</v>
      </c>
    </row>
    <row r="7" spans="1:18">
      <c r="A7" s="1112"/>
      <c r="B7" s="993"/>
      <c r="C7" s="993"/>
      <c r="D7" s="993"/>
      <c r="E7" s="429" t="s">
        <v>352</v>
      </c>
      <c r="F7" s="508" t="s">
        <v>481</v>
      </c>
      <c r="G7" s="996"/>
      <c r="H7" s="993"/>
      <c r="I7" s="504"/>
      <c r="J7" s="996"/>
      <c r="K7" s="996"/>
      <c r="L7" s="430"/>
      <c r="M7" s="1000"/>
      <c r="N7" s="1000"/>
      <c r="O7" s="430"/>
      <c r="P7" s="1003"/>
      <c r="Q7" s="987"/>
      <c r="R7" s="1003"/>
    </row>
    <row r="8" spans="1:18">
      <c r="A8" s="1112"/>
      <c r="B8" s="993"/>
      <c r="C8" s="993"/>
      <c r="D8" s="993"/>
      <c r="E8" s="429" t="s">
        <v>353</v>
      </c>
      <c r="F8" s="508" t="s">
        <v>482</v>
      </c>
      <c r="G8" s="996"/>
      <c r="H8" s="993"/>
      <c r="I8" s="504"/>
      <c r="J8" s="996"/>
      <c r="K8" s="996"/>
      <c r="L8" s="430"/>
      <c r="M8" s="1000"/>
      <c r="N8" s="1000"/>
      <c r="O8" s="430"/>
      <c r="P8" s="1003"/>
      <c r="Q8" s="987"/>
      <c r="R8" s="1003"/>
    </row>
    <row r="9" spans="1:18">
      <c r="A9" s="1112"/>
      <c r="B9" s="993"/>
      <c r="C9" s="993"/>
      <c r="D9" s="993"/>
      <c r="E9" s="429" t="s">
        <v>354</v>
      </c>
      <c r="F9" s="508">
        <v>10</v>
      </c>
      <c r="G9" s="996"/>
      <c r="H9" s="993"/>
      <c r="I9" s="504"/>
      <c r="J9" s="996"/>
      <c r="K9" s="996"/>
      <c r="L9" s="430"/>
      <c r="M9" s="1000"/>
      <c r="N9" s="1000"/>
      <c r="O9" s="430"/>
      <c r="P9" s="1003"/>
      <c r="Q9" s="987"/>
      <c r="R9" s="1003"/>
    </row>
    <row r="10" spans="1:18">
      <c r="A10" s="1112"/>
      <c r="B10" s="993"/>
      <c r="C10" s="993"/>
      <c r="D10" s="993"/>
      <c r="E10" s="429" t="s">
        <v>355</v>
      </c>
      <c r="F10" s="508">
        <v>469.99</v>
      </c>
      <c r="G10" s="996"/>
      <c r="H10" s="993"/>
      <c r="I10" s="504"/>
      <c r="J10" s="996"/>
      <c r="K10" s="996"/>
      <c r="L10" s="430"/>
      <c r="M10" s="1000"/>
      <c r="N10" s="1000"/>
      <c r="O10" s="430"/>
      <c r="P10" s="1003"/>
      <c r="Q10" s="987"/>
      <c r="R10" s="1003"/>
    </row>
    <row r="11" spans="1:18">
      <c r="A11" s="1112"/>
      <c r="B11" s="993"/>
      <c r="C11" s="993"/>
      <c r="D11" s="993"/>
      <c r="E11" s="429" t="s">
        <v>356</v>
      </c>
      <c r="F11" s="508">
        <v>4699.8900000000003</v>
      </c>
      <c r="G11" s="996"/>
      <c r="H11" s="993"/>
      <c r="I11" s="504"/>
      <c r="J11" s="996"/>
      <c r="K11" s="996"/>
      <c r="L11" s="430"/>
      <c r="M11" s="1000"/>
      <c r="N11" s="1000"/>
      <c r="O11" s="430"/>
      <c r="P11" s="1003"/>
      <c r="Q11" s="987"/>
      <c r="R11" s="1003"/>
    </row>
    <row r="12" spans="1:18">
      <c r="A12" s="1112"/>
      <c r="B12" s="993"/>
      <c r="C12" s="993"/>
      <c r="D12" s="993"/>
      <c r="E12" s="429" t="s">
        <v>357</v>
      </c>
      <c r="F12" s="508">
        <v>100</v>
      </c>
      <c r="G12" s="996"/>
      <c r="H12" s="993"/>
      <c r="I12" s="504"/>
      <c r="J12" s="996"/>
      <c r="K12" s="996"/>
      <c r="L12" s="430"/>
      <c r="M12" s="1000"/>
      <c r="N12" s="1000"/>
      <c r="O12" s="430"/>
      <c r="P12" s="1003"/>
      <c r="Q12" s="987"/>
      <c r="R12" s="1003"/>
    </row>
    <row r="13" spans="1:18">
      <c r="A13" s="1112"/>
      <c r="B13" s="993"/>
      <c r="C13" s="993"/>
      <c r="D13" s="993"/>
      <c r="E13" s="429" t="s">
        <v>358</v>
      </c>
      <c r="F13" s="508">
        <v>359</v>
      </c>
      <c r="G13" s="996"/>
      <c r="H13" s="993"/>
      <c r="I13" s="504"/>
      <c r="J13" s="996"/>
      <c r="K13" s="996"/>
      <c r="L13" s="430"/>
      <c r="M13" s="1000"/>
      <c r="N13" s="1000"/>
      <c r="O13" s="430"/>
      <c r="P13" s="1003"/>
      <c r="Q13" s="987"/>
      <c r="R13" s="1003"/>
    </row>
    <row r="14" spans="1:18">
      <c r="A14" s="1113"/>
      <c r="B14" s="994"/>
      <c r="C14" s="994"/>
      <c r="D14" s="994"/>
      <c r="E14" s="429" t="s">
        <v>359</v>
      </c>
      <c r="F14" s="508">
        <v>5158.8900000000003</v>
      </c>
      <c r="G14" s="997"/>
      <c r="H14" s="994"/>
      <c r="I14" s="505"/>
      <c r="J14" s="997"/>
      <c r="K14" s="997"/>
      <c r="L14" s="431"/>
      <c r="M14" s="1001"/>
      <c r="N14" s="1001"/>
      <c r="O14" s="431"/>
      <c r="P14" s="1004"/>
      <c r="Q14" s="988"/>
      <c r="R14" s="1004"/>
    </row>
    <row r="15" spans="1:18" ht="15" customHeight="1">
      <c r="A15" s="983">
        <v>9216</v>
      </c>
      <c r="B15" s="992" t="s">
        <v>441</v>
      </c>
      <c r="C15" s="992" t="s">
        <v>483</v>
      </c>
      <c r="D15" s="992" t="s">
        <v>484</v>
      </c>
      <c r="E15" s="429" t="s">
        <v>350</v>
      </c>
      <c r="F15" s="500" t="s">
        <v>212</v>
      </c>
      <c r="G15" s="995">
        <f>F23</f>
        <v>35000</v>
      </c>
      <c r="H15" s="992">
        <v>1</v>
      </c>
      <c r="I15" s="503"/>
      <c r="J15" s="995">
        <v>35000</v>
      </c>
      <c r="K15" s="995"/>
      <c r="L15" s="432"/>
      <c r="M15" s="999">
        <v>35000</v>
      </c>
      <c r="N15" s="999"/>
      <c r="O15" s="432"/>
      <c r="P15" s="1002" t="s">
        <v>491</v>
      </c>
      <c r="Q15" s="986">
        <v>951</v>
      </c>
      <c r="R15" s="1002" t="s">
        <v>490</v>
      </c>
    </row>
    <row r="16" spans="1:18" ht="30">
      <c r="A16" s="984"/>
      <c r="B16" s="993"/>
      <c r="C16" s="993"/>
      <c r="D16" s="993"/>
      <c r="E16" s="429" t="s">
        <v>352</v>
      </c>
      <c r="F16" s="500" t="s">
        <v>485</v>
      </c>
      <c r="G16" s="996"/>
      <c r="H16" s="993"/>
      <c r="I16" s="504"/>
      <c r="J16" s="996"/>
      <c r="K16" s="996"/>
      <c r="L16" s="430"/>
      <c r="M16" s="1000"/>
      <c r="N16" s="1000"/>
      <c r="O16" s="430"/>
      <c r="P16" s="1003"/>
      <c r="Q16" s="987"/>
      <c r="R16" s="1003"/>
    </row>
    <row r="17" spans="1:18">
      <c r="A17" s="984"/>
      <c r="B17" s="993"/>
      <c r="C17" s="993"/>
      <c r="D17" s="993"/>
      <c r="E17" s="429" t="s">
        <v>353</v>
      </c>
      <c r="F17" s="500" t="s">
        <v>402</v>
      </c>
      <c r="G17" s="996"/>
      <c r="H17" s="993"/>
      <c r="I17" s="504"/>
      <c r="J17" s="996"/>
      <c r="K17" s="996"/>
      <c r="L17" s="430"/>
      <c r="M17" s="1000"/>
      <c r="N17" s="1000"/>
      <c r="O17" s="430"/>
      <c r="P17" s="1003"/>
      <c r="Q17" s="987"/>
      <c r="R17" s="1003"/>
    </row>
    <row r="18" spans="1:18">
      <c r="A18" s="984"/>
      <c r="B18" s="993"/>
      <c r="C18" s="993"/>
      <c r="D18" s="993"/>
      <c r="E18" s="429" t="s">
        <v>354</v>
      </c>
      <c r="F18" s="500">
        <v>1</v>
      </c>
      <c r="G18" s="996"/>
      <c r="H18" s="993"/>
      <c r="I18" s="504"/>
      <c r="J18" s="996"/>
      <c r="K18" s="996"/>
      <c r="L18" s="430"/>
      <c r="M18" s="1000"/>
      <c r="N18" s="1000"/>
      <c r="O18" s="430"/>
      <c r="P18" s="1003"/>
      <c r="Q18" s="987"/>
      <c r="R18" s="1003"/>
    </row>
    <row r="19" spans="1:18">
      <c r="A19" s="984"/>
      <c r="B19" s="993"/>
      <c r="C19" s="993"/>
      <c r="D19" s="993"/>
      <c r="E19" s="429" t="s">
        <v>355</v>
      </c>
      <c r="F19" s="500">
        <v>35000</v>
      </c>
      <c r="G19" s="996"/>
      <c r="H19" s="993"/>
      <c r="I19" s="504"/>
      <c r="J19" s="996"/>
      <c r="K19" s="996"/>
      <c r="L19" s="430"/>
      <c r="M19" s="1000"/>
      <c r="N19" s="1000"/>
      <c r="O19" s="430"/>
      <c r="P19" s="1003"/>
      <c r="Q19" s="987"/>
      <c r="R19" s="1003"/>
    </row>
    <row r="20" spans="1:18">
      <c r="A20" s="984"/>
      <c r="B20" s="993"/>
      <c r="C20" s="993"/>
      <c r="D20" s="993"/>
      <c r="E20" s="429" t="s">
        <v>356</v>
      </c>
      <c r="F20" s="500">
        <f>F18*F19</f>
        <v>35000</v>
      </c>
      <c r="G20" s="996"/>
      <c r="H20" s="993"/>
      <c r="I20" s="504"/>
      <c r="J20" s="996"/>
      <c r="K20" s="996"/>
      <c r="L20" s="430"/>
      <c r="M20" s="1000"/>
      <c r="N20" s="1000"/>
      <c r="O20" s="430"/>
      <c r="P20" s="1003"/>
      <c r="Q20" s="987"/>
      <c r="R20" s="1003"/>
    </row>
    <row r="21" spans="1:18">
      <c r="A21" s="984"/>
      <c r="B21" s="993"/>
      <c r="C21" s="993"/>
      <c r="D21" s="993"/>
      <c r="E21" s="429" t="s">
        <v>357</v>
      </c>
      <c r="F21" s="500">
        <v>0</v>
      </c>
      <c r="G21" s="996"/>
      <c r="H21" s="993"/>
      <c r="I21" s="504"/>
      <c r="J21" s="996"/>
      <c r="K21" s="996"/>
      <c r="L21" s="430"/>
      <c r="M21" s="1000"/>
      <c r="N21" s="1000"/>
      <c r="O21" s="430"/>
      <c r="P21" s="1003"/>
      <c r="Q21" s="987"/>
      <c r="R21" s="1003"/>
    </row>
    <row r="22" spans="1:18">
      <c r="A22" s="984"/>
      <c r="B22" s="993"/>
      <c r="C22" s="993"/>
      <c r="D22" s="993"/>
      <c r="E22" s="429" t="s">
        <v>358</v>
      </c>
      <c r="F22" s="500">
        <v>0</v>
      </c>
      <c r="G22" s="996"/>
      <c r="H22" s="993"/>
      <c r="I22" s="504"/>
      <c r="J22" s="996"/>
      <c r="K22" s="996"/>
      <c r="L22" s="430"/>
      <c r="M22" s="1000"/>
      <c r="N22" s="1000"/>
      <c r="O22" s="430"/>
      <c r="P22" s="1003"/>
      <c r="Q22" s="987"/>
      <c r="R22" s="1003"/>
    </row>
    <row r="23" spans="1:18">
      <c r="A23" s="985"/>
      <c r="B23" s="994"/>
      <c r="C23" s="994"/>
      <c r="D23" s="994"/>
      <c r="E23" s="429" t="s">
        <v>359</v>
      </c>
      <c r="F23" s="500">
        <f>F20+F21+F22</f>
        <v>35000</v>
      </c>
      <c r="G23" s="997"/>
      <c r="H23" s="994"/>
      <c r="I23" s="505"/>
      <c r="J23" s="997"/>
      <c r="K23" s="997"/>
      <c r="L23" s="431"/>
      <c r="M23" s="1001"/>
      <c r="N23" s="1001"/>
      <c r="O23" s="431"/>
      <c r="P23" s="1004"/>
      <c r="Q23" s="988"/>
      <c r="R23" s="1004"/>
    </row>
    <row r="24" spans="1:18" ht="24.75" customHeight="1" thickBot="1">
      <c r="E24" s="506" t="s">
        <v>479</v>
      </c>
      <c r="F24" s="298"/>
      <c r="G24" s="532">
        <f>SUM(G6:G23)</f>
        <v>40158.89</v>
      </c>
      <c r="H24" s="298"/>
      <c r="I24" s="298"/>
      <c r="J24" s="507">
        <f>SUM(J6:J23)</f>
        <v>40159</v>
      </c>
      <c r="K24" s="294"/>
      <c r="L24" s="294"/>
      <c r="M24" s="507">
        <f>SUM(M6:M23)</f>
        <v>40159</v>
      </c>
      <c r="N24" s="294"/>
      <c r="O24" s="294"/>
    </row>
    <row r="25" spans="1:18" ht="15.75" thickTop="1"/>
  </sheetData>
  <mergeCells count="33">
    <mergeCell ref="A1:N1"/>
    <mergeCell ref="A2:N2"/>
    <mergeCell ref="A3:N3"/>
    <mergeCell ref="A4:H4"/>
    <mergeCell ref="J4:K4"/>
    <mergeCell ref="M4:N4"/>
    <mergeCell ref="P4:R4"/>
    <mergeCell ref="A6:A14"/>
    <mergeCell ref="B6:B14"/>
    <mergeCell ref="C6:C14"/>
    <mergeCell ref="D6:D14"/>
    <mergeCell ref="G6:G14"/>
    <mergeCell ref="H6:H14"/>
    <mergeCell ref="J6:J14"/>
    <mergeCell ref="K6:K14"/>
    <mergeCell ref="M6:M14"/>
    <mergeCell ref="N6:N14"/>
    <mergeCell ref="P6:P14"/>
    <mergeCell ref="Q6:Q14"/>
    <mergeCell ref="R6:R14"/>
    <mergeCell ref="A15:A23"/>
    <mergeCell ref="B15:B23"/>
    <mergeCell ref="C15:C23"/>
    <mergeCell ref="D15:D23"/>
    <mergeCell ref="G15:G23"/>
    <mergeCell ref="H15:H23"/>
    <mergeCell ref="R15:R23"/>
    <mergeCell ref="J15:J23"/>
    <mergeCell ref="K15:K23"/>
    <mergeCell ref="M15:M23"/>
    <mergeCell ref="N15:N23"/>
    <mergeCell ref="P15:P23"/>
    <mergeCell ref="Q15:Q23"/>
  </mergeCells>
  <printOptions horizontalCentered="1"/>
  <pageMargins left="0.25" right="0.25" top="0.13" bottom="0.35" header="0.13" footer="0.17"/>
  <pageSetup paperSize="5" scale="78" orientation="landscape" r:id="rId1"/>
  <headerFooter>
    <oddFooter>&amp;L&amp;D&amp;R&amp;10Page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Budget Summary</vt:lpstr>
      <vt:lpstr>Operational Fund Block I</vt:lpstr>
      <vt:lpstr>Operational Fund Block II</vt:lpstr>
      <vt:lpstr>Non-Tech Capital </vt:lpstr>
      <vt:lpstr>Tech Capital - GO Bond </vt:lpstr>
      <vt:lpstr>Occupational Tech</vt:lpstr>
      <vt:lpstr>Occupational Non-Tech </vt:lpstr>
      <vt:lpstr>'Non-Tech Capital '!Print_Area</vt:lpstr>
      <vt:lpstr>'Occupational Non-Tech '!Print_Area</vt:lpstr>
      <vt:lpstr>'Occupational Tech'!Print_Area</vt:lpstr>
      <vt:lpstr>'Operational Fund Block I'!Print_Area</vt:lpstr>
      <vt:lpstr>'Operational Fund Block II'!Print_Area</vt:lpstr>
      <vt:lpstr>'Tech Capital - GO Bond '!Print_Area</vt:lpstr>
      <vt:lpstr>'Non-Tech Capital '!Print_Titles</vt:lpstr>
      <vt:lpstr>'Occupational Non-Tech '!Print_Titles</vt:lpstr>
      <vt:lpstr>'Occupational Tech'!Print_Titles</vt:lpstr>
      <vt:lpstr>'Operational Fund Block I'!Print_Titles</vt:lpstr>
      <vt:lpstr>'Operational Fund Block II'!Print_Titles</vt:lpstr>
      <vt:lpstr>'Tech Capital - GO Bond '!Print_Titles</vt:lpstr>
    </vt:vector>
  </TitlesOfParts>
  <Company>pvcc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Huu</dc:creator>
  <cp:lastModifiedBy>Huu</cp:lastModifiedBy>
  <cp:lastPrinted>2012-05-16T19:09:47Z</cp:lastPrinted>
  <dcterms:created xsi:type="dcterms:W3CDTF">2012-04-27T17:10:33Z</dcterms:created>
  <dcterms:modified xsi:type="dcterms:W3CDTF">2012-05-16T20:55:22Z</dcterms:modified>
</cp:coreProperties>
</file>