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120" windowWidth="24720" windowHeight="14265" tabRatio="941" activeTab="2"/>
  </bookViews>
  <sheets>
    <sheet name="References" sheetId="24" r:id="rId1"/>
    <sheet name="Cover Sheet" sheetId="10" state="hidden" r:id="rId2"/>
    <sheet name=" Summary" sheetId="11" r:id="rId3"/>
    <sheet name="Non-Tech Capital" sheetId="18" state="hidden" r:id="rId4"/>
    <sheet name="Funds" sheetId="23" r:id="rId5"/>
    <sheet name="Capital Technology" sheetId="19" r:id="rId6"/>
    <sheet name="Occ Capital" sheetId="20" r:id="rId7"/>
    <sheet name="Non-Tech" sheetId="22" r:id="rId8"/>
    <sheet name="Operational - AA" sheetId="4" r:id="rId9"/>
    <sheet name="PVCC Capital Budget Summary" sheetId="9" state="hidden" r:id="rId10"/>
    <sheet name="Operational - SA" sheetId="5" r:id="rId11"/>
    <sheet name="Operational -AS" sheetId="6" r:id="rId12"/>
    <sheet name="Operational - Pres" sheetId="8" r:id="rId13"/>
    <sheet name="Operational - IT" sheetId="7" r:id="rId14"/>
    <sheet name="PVCC Operational Budget Summary" sheetId="2" state="hidden" r:id="rId15"/>
    <sheet name="Budget Data" sheetId="1" state="hidden" r:id="rId16"/>
  </sheets>
  <definedNames>
    <definedName name="_xlnm.Print_Area" localSheetId="2">' Summary'!$A$1:$K$68</definedName>
    <definedName name="_xlnm.Print_Area" localSheetId="15">'Budget Data'!$A$1:$R$263</definedName>
    <definedName name="_xlnm.Print_Area" localSheetId="5">'Capital Technology'!$A$1:$Z$41</definedName>
    <definedName name="_xlnm.Print_Area" localSheetId="1">'Cover Sheet'!$A$1:$J$26</definedName>
    <definedName name="_xlnm.Print_Area" localSheetId="4">Funds!$A$1:$K$95</definedName>
    <definedName name="_xlnm.Print_Area" localSheetId="7">'Non-Tech'!$A$1:$AB$10</definedName>
    <definedName name="_xlnm.Print_Area" localSheetId="3">'Non-Tech Capital'!$A$1:$S$11</definedName>
    <definedName name="_xlnm.Print_Area" localSheetId="6">'Occ Capital'!$A$1:$Y$39</definedName>
    <definedName name="_xlnm.Print_Area" localSheetId="8">'Operational - AA'!$A$1:$Y$98</definedName>
    <definedName name="_xlnm.Print_Area" localSheetId="13">'Operational - IT'!$A$1:$W$18</definedName>
    <definedName name="_xlnm.Print_Area" localSheetId="12">'Operational - Pres'!$A$1:$Z$20</definedName>
    <definedName name="_xlnm.Print_Area" localSheetId="10">'Operational - SA'!$A$1:$Y$62</definedName>
    <definedName name="_xlnm.Print_Area" localSheetId="11">'Operational -AS'!$A$1:$Y$27</definedName>
    <definedName name="_xlnm.Print_Area" localSheetId="9">'PVCC Capital Budget Summary'!$A$1:$R$88</definedName>
    <definedName name="_xlnm.Print_Area" localSheetId="14">'PVCC Operational Budget Summary'!$A$159:$R$182</definedName>
    <definedName name="_xlnm.Print_Area" localSheetId="0">References!$A$1:$J$24</definedName>
    <definedName name="_xlnm.Print_Titles" localSheetId="5">'Capital Technology'!$4:$4</definedName>
    <definedName name="_xlnm.Print_Titles" localSheetId="6">'Occ Capital'!$3:$4</definedName>
    <definedName name="_xlnm.Print_Titles" localSheetId="8">'Operational - AA'!$3:$4</definedName>
    <definedName name="_xlnm.Print_Titles" localSheetId="13">'Operational - IT'!$3:$4</definedName>
    <definedName name="_xlnm.Print_Titles" localSheetId="12">'Operational - Pres'!$3:$4</definedName>
    <definedName name="_xlnm.Print_Titles" localSheetId="10">'Operational - SA'!$3:$4</definedName>
    <definedName name="_xlnm.Print_Titles" localSheetId="11">'Operational -AS'!$3:$4</definedName>
    <definedName name="_xlnm.Print_Titles" localSheetId="9">'PVCC Capital Budget Summary'!$4:$4</definedName>
    <definedName name="_xlnm.Print_Titles" localSheetId="14">'PVCC Operational Budget Summary'!$4:$4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Y39" i="4" l="1"/>
  <c r="Z19" i="8" l="1"/>
  <c r="Z18" i="8"/>
  <c r="Z17" i="8"/>
  <c r="Z15" i="8"/>
  <c r="Z13" i="8"/>
  <c r="Z11" i="8"/>
  <c r="Z9" i="8"/>
  <c r="Z7" i="8"/>
  <c r="Z6" i="8"/>
  <c r="Z12" i="8"/>
  <c r="Z16" i="8"/>
  <c r="Z14" i="8"/>
  <c r="Z10" i="8"/>
  <c r="Z8" i="8"/>
  <c r="K22" i="11" l="1"/>
  <c r="K20" i="11"/>
  <c r="K14" i="11"/>
  <c r="AB7" i="22"/>
  <c r="AB8" i="22"/>
  <c r="AB6" i="22"/>
  <c r="AB9" i="22"/>
  <c r="Z28" i="19"/>
  <c r="Z22" i="19"/>
  <c r="Z36" i="19"/>
  <c r="Z19" i="19"/>
  <c r="Z35" i="19"/>
  <c r="Z40" i="19"/>
  <c r="Z31" i="19"/>
  <c r="V14" i="7"/>
  <c r="V17" i="7"/>
  <c r="V16" i="7"/>
  <c r="V15" i="7"/>
  <c r="V12" i="7"/>
  <c r="V11" i="7"/>
  <c r="V13" i="7"/>
  <c r="V10" i="7"/>
  <c r="V9" i="7"/>
  <c r="V8" i="7"/>
  <c r="V7" i="7"/>
  <c r="V6" i="7"/>
  <c r="Y25" i="6"/>
  <c r="Y20" i="6"/>
  <c r="Y19" i="6"/>
  <c r="Y18" i="6"/>
  <c r="Y16" i="6"/>
  <c r="Y15" i="6"/>
  <c r="Y14" i="6"/>
  <c r="Y13" i="6"/>
  <c r="Y12" i="6"/>
  <c r="Y8" i="6"/>
  <c r="Y7" i="6"/>
  <c r="Y6" i="6"/>
  <c r="Y26" i="6"/>
  <c r="Y23" i="6"/>
  <c r="Y24" i="6"/>
  <c r="Y10" i="6"/>
  <c r="Y22" i="6"/>
  <c r="Y17" i="6"/>
  <c r="Y61" i="5"/>
  <c r="Y60" i="5"/>
  <c r="Y59" i="5"/>
  <c r="Y58" i="5"/>
  <c r="Y56" i="5"/>
  <c r="Y55" i="5"/>
  <c r="Y54" i="5"/>
  <c r="Y53" i="5"/>
  <c r="Y52" i="5"/>
  <c r="Y51" i="5"/>
  <c r="Y48" i="5"/>
  <c r="Y47" i="5"/>
  <c r="Y46" i="5"/>
  <c r="Y45" i="5"/>
  <c r="Y44" i="5"/>
  <c r="Y43" i="5"/>
  <c r="Y42" i="5"/>
  <c r="Y41" i="5"/>
  <c r="Y39" i="5"/>
  <c r="Y38" i="5"/>
  <c r="Y37" i="5"/>
  <c r="Y36" i="5"/>
  <c r="Y35" i="5"/>
  <c r="Y34" i="5"/>
  <c r="Y33" i="5"/>
  <c r="Y32" i="5"/>
  <c r="Y30" i="5"/>
  <c r="Y28" i="5"/>
  <c r="Y27" i="5"/>
  <c r="Y26" i="5"/>
  <c r="Y25" i="5"/>
  <c r="Y24" i="5"/>
  <c r="Y23" i="5"/>
  <c r="Y21" i="5"/>
  <c r="Y20" i="5"/>
  <c r="Y19" i="5"/>
  <c r="Y18" i="5"/>
  <c r="Y17" i="5"/>
  <c r="Y14" i="5"/>
  <c r="Y13" i="5"/>
  <c r="Y12" i="5"/>
  <c r="Y11" i="5"/>
  <c r="Y10" i="5"/>
  <c r="Y9" i="5"/>
  <c r="Y8" i="5"/>
  <c r="Y6" i="5"/>
  <c r="Y22" i="5"/>
  <c r="Y57" i="5"/>
  <c r="Y50" i="5"/>
  <c r="Y49" i="5"/>
  <c r="Y40" i="5"/>
  <c r="Y31" i="5"/>
  <c r="Y29" i="5"/>
  <c r="Y16" i="5"/>
  <c r="Y7" i="5"/>
  <c r="Y96" i="4"/>
  <c r="Y95" i="4"/>
  <c r="Y94" i="4"/>
  <c r="Y93" i="4"/>
  <c r="Y92" i="4"/>
  <c r="Y91" i="4"/>
  <c r="Y90" i="4"/>
  <c r="Y89" i="4"/>
  <c r="Y88" i="4"/>
  <c r="Y87" i="4"/>
  <c r="Y86" i="4"/>
  <c r="Y82" i="4"/>
  <c r="Y81" i="4"/>
  <c r="Y85" i="4"/>
  <c r="Y84" i="4"/>
  <c r="Y83" i="4"/>
  <c r="Y80" i="4"/>
  <c r="Y79" i="4"/>
  <c r="Y78" i="4"/>
  <c r="Y77" i="4"/>
  <c r="Y76" i="4"/>
  <c r="Y75" i="4"/>
  <c r="Y74" i="4"/>
  <c r="Y73" i="4"/>
  <c r="Y72" i="4"/>
  <c r="Y71" i="4"/>
  <c r="Y70" i="4"/>
  <c r="Y69" i="4"/>
  <c r="Y68" i="4"/>
  <c r="Y67" i="4"/>
  <c r="Y66" i="4"/>
  <c r="Y65" i="4"/>
  <c r="Y64" i="4"/>
  <c r="Y63" i="4"/>
  <c r="Y62" i="4"/>
  <c r="Y61" i="4"/>
  <c r="Y59" i="4"/>
  <c r="Y55" i="4"/>
  <c r="Y60" i="4"/>
  <c r="Y58" i="4"/>
  <c r="Y57" i="4"/>
  <c r="Y54" i="4"/>
  <c r="Y56" i="4"/>
  <c r="Y48" i="4"/>
  <c r="Y47" i="4"/>
  <c r="Y46" i="4"/>
  <c r="Y45" i="4"/>
  <c r="Y53" i="4"/>
  <c r="Y52" i="4"/>
  <c r="Y51" i="4"/>
  <c r="Y50" i="4"/>
  <c r="Y49" i="4"/>
  <c r="Y44" i="4"/>
  <c r="Y43" i="4"/>
  <c r="Y42" i="4"/>
  <c r="Y38" i="4"/>
  <c r="Y37" i="4"/>
  <c r="Y36" i="4"/>
  <c r="Y35" i="4"/>
  <c r="Y34" i="4"/>
  <c r="Y33" i="4"/>
  <c r="Y28" i="4"/>
  <c r="Y32" i="4"/>
  <c r="Y29" i="4"/>
  <c r="Y26" i="4"/>
  <c r="Y25" i="4"/>
  <c r="Y24" i="4"/>
  <c r="Y23" i="4"/>
  <c r="Y31" i="4"/>
  <c r="Y30" i="4"/>
  <c r="Y27" i="4"/>
  <c r="Y22" i="4"/>
  <c r="Y21" i="4"/>
  <c r="Y20" i="4"/>
  <c r="Y12" i="4"/>
  <c r="Y11" i="4"/>
  <c r="Y19" i="4"/>
  <c r="Y18" i="4"/>
  <c r="Y17" i="4"/>
  <c r="Y16" i="4"/>
  <c r="Y15" i="4"/>
  <c r="Y14" i="4"/>
  <c r="Y13" i="4"/>
  <c r="Y10" i="4"/>
  <c r="Y9" i="4"/>
  <c r="Y8" i="4"/>
  <c r="Y7" i="4"/>
  <c r="Y6" i="4"/>
  <c r="H42" i="23" l="1"/>
  <c r="G42" i="23"/>
  <c r="F42" i="23"/>
  <c r="E42" i="23"/>
  <c r="C42" i="23"/>
  <c r="J13" i="11"/>
  <c r="I39" i="23"/>
  <c r="I41" i="23" l="1"/>
  <c r="I38" i="23"/>
  <c r="I37" i="23"/>
  <c r="I36" i="23"/>
  <c r="I35" i="23"/>
  <c r="B34" i="23"/>
  <c r="C29" i="23"/>
  <c r="C30" i="23" s="1"/>
  <c r="I34" i="23" l="1"/>
  <c r="I42" i="23" s="1"/>
  <c r="B42" i="23"/>
  <c r="I45" i="23"/>
  <c r="H85" i="23"/>
  <c r="I67" i="23"/>
  <c r="I66" i="23"/>
  <c r="I64" i="23"/>
  <c r="I62" i="23"/>
  <c r="I61" i="23"/>
  <c r="K68" i="23" s="1"/>
  <c r="D67" i="11"/>
  <c r="D63" i="11"/>
  <c r="F67" i="11"/>
  <c r="F63" i="11"/>
  <c r="E45" i="11"/>
  <c r="E44" i="11"/>
  <c r="E42" i="11"/>
  <c r="E40" i="11"/>
  <c r="E39" i="11"/>
  <c r="G67" i="11"/>
  <c r="E65" i="11"/>
  <c r="E67" i="11" s="1"/>
  <c r="G63" i="11"/>
  <c r="E63" i="11"/>
  <c r="F61" i="11"/>
  <c r="G57" i="11"/>
  <c r="F57" i="11"/>
  <c r="E57" i="11"/>
  <c r="D57" i="11"/>
  <c r="F54" i="11"/>
  <c r="E54" i="11"/>
  <c r="D54" i="11"/>
  <c r="G52" i="11"/>
  <c r="G51" i="11"/>
  <c r="G50" i="11"/>
  <c r="G46" i="11"/>
  <c r="D46" i="11"/>
  <c r="E43" i="11"/>
  <c r="F41" i="11"/>
  <c r="F46" i="11" s="1"/>
  <c r="G37" i="11"/>
  <c r="D37" i="11"/>
  <c r="D68" i="11" s="1"/>
  <c r="F36" i="11"/>
  <c r="F35" i="11"/>
  <c r="E33" i="11"/>
  <c r="E37" i="11" s="1"/>
  <c r="K25" i="11"/>
  <c r="B53" i="23" s="1"/>
  <c r="F12" i="11"/>
  <c r="D12" i="11"/>
  <c r="I12" i="11" s="1"/>
  <c r="G11" i="11"/>
  <c r="F11" i="11"/>
  <c r="E11" i="11"/>
  <c r="D11" i="11"/>
  <c r="H10" i="11"/>
  <c r="H9" i="11"/>
  <c r="J8" i="11"/>
  <c r="H8" i="11"/>
  <c r="J7" i="11"/>
  <c r="H7" i="11"/>
  <c r="H6" i="11"/>
  <c r="B4" i="23"/>
  <c r="I4" i="23" s="1"/>
  <c r="B5" i="23"/>
  <c r="I5" i="23" s="1"/>
  <c r="H6" i="23"/>
  <c r="G3" i="23" s="1"/>
  <c r="G6" i="23" s="1"/>
  <c r="F3" i="23" s="1"/>
  <c r="F6" i="23" s="1"/>
  <c r="E3" i="23" s="1"/>
  <c r="E6" i="23" s="1"/>
  <c r="C3" i="23" s="1"/>
  <c r="C6" i="23" s="1"/>
  <c r="B3" i="23" s="1"/>
  <c r="H18" i="23"/>
  <c r="I55" i="23"/>
  <c r="I59" i="23" s="1"/>
  <c r="J57" i="23"/>
  <c r="J58" i="23"/>
  <c r="H59" i="23"/>
  <c r="K59" i="23"/>
  <c r="B64" i="23"/>
  <c r="B65" i="23" s="1"/>
  <c r="J63" i="23"/>
  <c r="J68" i="23" s="1"/>
  <c r="I65" i="23"/>
  <c r="H68" i="23"/>
  <c r="B74" i="23"/>
  <c r="K72" i="23"/>
  <c r="K73" i="23"/>
  <c r="K74" i="23"/>
  <c r="H76" i="23"/>
  <c r="I76" i="23"/>
  <c r="J76" i="23"/>
  <c r="H79" i="23"/>
  <c r="I79" i="23"/>
  <c r="J79" i="23"/>
  <c r="K79" i="23"/>
  <c r="J83" i="23"/>
  <c r="J85" i="23" s="1"/>
  <c r="I85" i="23"/>
  <c r="K85" i="23"/>
  <c r="I87" i="23"/>
  <c r="I89" i="23" s="1"/>
  <c r="C88" i="23"/>
  <c r="H89" i="23"/>
  <c r="J89" i="23"/>
  <c r="K89" i="23"/>
  <c r="H14" i="23" l="1"/>
  <c r="H90" i="23"/>
  <c r="J59" i="23"/>
  <c r="J90" i="23" s="1"/>
  <c r="H17" i="23"/>
  <c r="K76" i="23"/>
  <c r="K90" i="23" s="1"/>
  <c r="H15" i="23"/>
  <c r="H13" i="23"/>
  <c r="I68" i="23"/>
  <c r="I90" i="23" s="1"/>
  <c r="E46" i="11"/>
  <c r="E68" i="11" s="1"/>
  <c r="F37" i="11"/>
  <c r="F68" i="11" s="1"/>
  <c r="G54" i="11"/>
  <c r="G68" i="11" s="1"/>
  <c r="H11" i="11"/>
  <c r="I6" i="11"/>
  <c r="J6" i="11" s="1"/>
  <c r="H16" i="23"/>
  <c r="B55" i="23" l="1"/>
  <c r="B56" i="23"/>
  <c r="B67" i="23" s="1"/>
  <c r="W62" i="5"/>
  <c r="W97" i="4"/>
  <c r="Y97" i="4"/>
  <c r="Y62" i="5"/>
  <c r="Z20" i="8"/>
  <c r="X20" i="8"/>
  <c r="V18" i="7"/>
  <c r="T18" i="7"/>
  <c r="W34" i="20"/>
  <c r="Y34" i="20" s="1"/>
  <c r="W32" i="20"/>
  <c r="Y32" i="20" s="1"/>
  <c r="W24" i="20"/>
  <c r="Y24" i="20" s="1"/>
  <c r="W23" i="20"/>
  <c r="Y23" i="20" s="1"/>
  <c r="W22" i="20"/>
  <c r="Y22" i="20" s="1"/>
  <c r="W21" i="20"/>
  <c r="Y21" i="20" s="1"/>
  <c r="W20" i="20"/>
  <c r="Y20" i="20" s="1"/>
  <c r="W19" i="20"/>
  <c r="Y19" i="20" s="1"/>
  <c r="W17" i="20"/>
  <c r="Y17" i="20" s="1"/>
  <c r="W16" i="20"/>
  <c r="Y16" i="20" s="1"/>
  <c r="W15" i="20"/>
  <c r="Y15" i="20" s="1"/>
  <c r="W14" i="20"/>
  <c r="Y14" i="20" s="1"/>
  <c r="W13" i="20"/>
  <c r="Y13" i="20" s="1"/>
  <c r="W9" i="20"/>
  <c r="Y9" i="20" s="1"/>
  <c r="W6" i="20"/>
  <c r="Y6" i="20" s="1"/>
  <c r="W28" i="20"/>
  <c r="Y28" i="20" s="1"/>
  <c r="W38" i="20"/>
  <c r="Y38" i="20" s="1"/>
  <c r="W37" i="20"/>
  <c r="Y37" i="20" s="1"/>
  <c r="W18" i="20"/>
  <c r="Y18" i="20" s="1"/>
  <c r="W12" i="20"/>
  <c r="Y12" i="20" s="1"/>
  <c r="W11" i="20"/>
  <c r="Y11" i="20" s="1"/>
  <c r="W10" i="20"/>
  <c r="Y10" i="20" s="1"/>
  <c r="W8" i="20"/>
  <c r="Y8" i="20" s="1"/>
  <c r="W7" i="20"/>
  <c r="Y7" i="20" s="1"/>
  <c r="W36" i="20"/>
  <c r="Y36" i="20" s="1"/>
  <c r="W35" i="20"/>
  <c r="Y35" i="20" s="1"/>
  <c r="W33" i="20"/>
  <c r="Y33" i="20" s="1"/>
  <c r="W31" i="20"/>
  <c r="Y31" i="20" s="1"/>
  <c r="W30" i="20"/>
  <c r="Y30" i="20" s="1"/>
  <c r="W29" i="20"/>
  <c r="Y29" i="20" s="1"/>
  <c r="W27" i="20"/>
  <c r="Y27" i="20" s="1"/>
  <c r="W26" i="20"/>
  <c r="Y26" i="20" s="1"/>
  <c r="W25" i="20"/>
  <c r="Y25" i="20" s="1"/>
  <c r="V10" i="22"/>
  <c r="J22" i="11"/>
  <c r="J21" i="11"/>
  <c r="J20" i="11"/>
  <c r="Q10" i="22"/>
  <c r="Z10" i="22"/>
  <c r="AB10" i="22"/>
  <c r="X12" i="19"/>
  <c r="Z12" i="19" s="1"/>
  <c r="X37" i="19"/>
  <c r="Z37" i="19" s="1"/>
  <c r="X34" i="19"/>
  <c r="Z34" i="19" s="1"/>
  <c r="X33" i="19"/>
  <c r="Z33" i="19" s="1"/>
  <c r="X29" i="19"/>
  <c r="Z29" i="19" s="1"/>
  <c r="X27" i="19"/>
  <c r="Z27" i="19" s="1"/>
  <c r="X26" i="19"/>
  <c r="Z26" i="19" s="1"/>
  <c r="X25" i="19"/>
  <c r="Z25" i="19" s="1"/>
  <c r="X24" i="19"/>
  <c r="Z24" i="19" s="1"/>
  <c r="X23" i="19"/>
  <c r="Z23" i="19" s="1"/>
  <c r="X21" i="19"/>
  <c r="Z21" i="19" s="1"/>
  <c r="X20" i="19"/>
  <c r="Z20" i="19" s="1"/>
  <c r="X18" i="19"/>
  <c r="Z18" i="19" s="1"/>
  <c r="X16" i="19"/>
  <c r="Z16" i="19" s="1"/>
  <c r="X15" i="19"/>
  <c r="Z15" i="19" s="1"/>
  <c r="X14" i="19"/>
  <c r="Z14" i="19" s="1"/>
  <c r="X13" i="19"/>
  <c r="Z13" i="19" s="1"/>
  <c r="X39" i="19"/>
  <c r="Z39" i="19" s="1"/>
  <c r="X38" i="19"/>
  <c r="Z38" i="19" s="1"/>
  <c r="X11" i="19"/>
  <c r="Z11" i="19" s="1"/>
  <c r="X10" i="19"/>
  <c r="Z10" i="19" s="1"/>
  <c r="X9" i="19"/>
  <c r="Z9" i="19" s="1"/>
  <c r="X8" i="19"/>
  <c r="Z8" i="19" s="1"/>
  <c r="X7" i="19"/>
  <c r="Z7" i="19" s="1"/>
  <c r="X32" i="19"/>
  <c r="Z32" i="19" s="1"/>
  <c r="X30" i="19"/>
  <c r="Z30" i="19" s="1"/>
  <c r="X17" i="19"/>
  <c r="Z17" i="19" s="1"/>
  <c r="Z41" i="19" l="1"/>
  <c r="Y39" i="20"/>
  <c r="X41" i="19"/>
  <c r="W39" i="20"/>
  <c r="J25" i="11"/>
  <c r="I25" i="11"/>
  <c r="U39" i="20"/>
  <c r="P39" i="20"/>
  <c r="V41" i="19" l="1"/>
  <c r="Q41" i="19"/>
  <c r="V10" i="18" l="1"/>
  <c r="Y10" i="18"/>
  <c r="Y11" i="18"/>
  <c r="Q10" i="18"/>
  <c r="R18" i="7"/>
  <c r="U97" i="4" l="1"/>
  <c r="P97" i="4"/>
  <c r="S20" i="8"/>
  <c r="U62" i="5"/>
  <c r="Q20" i="8" l="1"/>
  <c r="U21" i="6"/>
  <c r="W21" i="6" s="1"/>
  <c r="Y21" i="6" s="1"/>
  <c r="U9" i="6"/>
  <c r="W9" i="6" s="1"/>
  <c r="P27" i="6"/>
  <c r="H20" i="11"/>
  <c r="P179" i="2"/>
  <c r="E25" i="11"/>
  <c r="D25" i="11"/>
  <c r="H21" i="11"/>
  <c r="H22" i="11"/>
  <c r="H23" i="11"/>
  <c r="H24" i="11"/>
  <c r="P84" i="9"/>
  <c r="P85" i="9"/>
  <c r="P56" i="9"/>
  <c r="P54" i="9"/>
  <c r="P50" i="9"/>
  <c r="P48" i="9"/>
  <c r="P51" i="9"/>
  <c r="P43" i="9"/>
  <c r="P44" i="9" s="1"/>
  <c r="P36" i="9"/>
  <c r="P26" i="9"/>
  <c r="P16" i="9"/>
  <c r="P215" i="2"/>
  <c r="P216" i="2" s="1"/>
  <c r="P217" i="2" s="1"/>
  <c r="P209" i="2"/>
  <c r="P194" i="2"/>
  <c r="P198" i="2" s="1"/>
  <c r="P197" i="2"/>
  <c r="P181" i="2"/>
  <c r="P157" i="2"/>
  <c r="P137" i="2"/>
  <c r="P158" i="2" s="1"/>
  <c r="P97" i="2"/>
  <c r="P58" i="2"/>
  <c r="P98" i="2"/>
  <c r="P182" i="2"/>
  <c r="P57" i="9"/>
  <c r="P20" i="8"/>
  <c r="P18" i="7"/>
  <c r="P62" i="5"/>
  <c r="P225" i="2"/>
  <c r="P224" i="2"/>
  <c r="P223" i="2"/>
  <c r="P227" i="2" s="1"/>
  <c r="P198" i="1"/>
  <c r="P197" i="1"/>
  <c r="P199" i="1"/>
  <c r="P264" i="1"/>
  <c r="P86" i="9" l="1"/>
  <c r="Y9" i="6"/>
  <c r="Y27" i="6" s="1"/>
  <c r="W27" i="6"/>
  <c r="H25" i="11"/>
  <c r="U27" i="6"/>
</calcChain>
</file>

<file path=xl/sharedStrings.xml><?xml version="1.0" encoding="utf-8"?>
<sst xmlns="http://schemas.openxmlformats.org/spreadsheetml/2006/main" count="10547" uniqueCount="1422">
  <si>
    <t>Quantity</t>
  </si>
  <si>
    <t>TaskID</t>
  </si>
  <si>
    <t>Mosley, Mary Lou</t>
  </si>
  <si>
    <t>110-500-111032</t>
  </si>
  <si>
    <t>V P Of Academic Affairs</t>
  </si>
  <si>
    <t>This request of $4,053 is for the swept temp wages from the base budget of VP ($263), Dean ($1,053), and Summer School ($3,000). The swept funds cover temp wages during busy times or major projects in the Academic Affairs or related areas.</t>
  </si>
  <si>
    <t>Operational - Personnel</t>
  </si>
  <si>
    <t>2.2 - Minimum Services Levels</t>
  </si>
  <si>
    <t>Faculty Stipends for New Online and Hybrid Course Development</t>
  </si>
  <si>
    <t>Faculty stipends for development of new online or hybrid courses at appx. $863/credit will cover appx 20 3 credit online courses...more for hybrid which is half the development stipend</t>
  </si>
  <si>
    <t>2.4 - Minimum Services Levels</t>
  </si>
  <si>
    <t>Occupational Program - Emergency Equipment Needs</t>
  </si>
  <si>
    <t>Program needs for replacement or new equipment to meet courses and program competencies often occur in the academic year.  This contingency budget makes it possible to fund the urgent instructional needs so that students are successful.</t>
  </si>
  <si>
    <t>Capital Occupational Technology</t>
  </si>
  <si>
    <t>2.1 - Minimum Services Levels</t>
  </si>
  <si>
    <t>110-500-114405</t>
  </si>
  <si>
    <t>Student Retention</t>
  </si>
  <si>
    <t>Student Retention Swept Temp Wages</t>
  </si>
  <si>
    <t xml:space="preserve">District permanently transferred these funds to PV as part of the original iStartSmart pilot project with the understanding that the funds would continue to be used in support of the program.  The funds are used to pay temp help for supporting the College Success classes as well as train adjunct faculty teaching the classes.  </t>
  </si>
  <si>
    <t>Academic Assessment and Program Review - Part 1</t>
  </si>
  <si>
    <t>The faculty co-chairs of AAT get reassigned time fall and spring semesters(6 loads each/semester) as well as time during the summer (100 clock hours each) to facilitate and lead the academic assessment program at PV.  Without this reassigned time and summer work, academic assessment would be haphazard and diminish in value.  We would not know much about how learning is improved through assessment nor would we know if students are achieving the general ed learning outcomes.   This request also covers the extended contract (ed dev.  hours) for up to 8 faculty to  spend 16 hours scoring the Critical Thinking Test.</t>
  </si>
  <si>
    <t>Academic Assessment and Program Review - Part 2</t>
  </si>
  <si>
    <t>The faculty co-chairs of AAT get reassigned time fall and spring semesters(6 loads each/semester) as well as time during the summer (100 clock hours each) to facilitate and lead the academic assessment program at PV.  Without this reassigned time and summer work, academic assessment would be haphazard and diminish in value.  We would not know much about how learning is improved through assessment nor would we know if students are achieving the general ed learning outcomes.  This request covers the summer planning time as well as adjunct faculty participation in program review (15 adjunct X 10hrs each)</t>
  </si>
  <si>
    <t>Academic Assessment and Program Review - Part 3</t>
  </si>
  <si>
    <t>The faculty co-chairs of AAT get reassigned time fall and spring semesters(6 loads each/semester) as well as time during the summer (100 clock hours each) to facilitate and lead the academic assessment program at PV.  Without this reassigned time and summer work, academic assessment would be haphazard and diminish in value.  We would not know much about how learning is improved through assessment nor would we know if students are achieving the general ed learning outcomes.  This request covers the purchase  of the Critical Thinking Test (CAT) that PV uses as the assessment tool for its overarching gen ed learning outcome, Critical Thinking.  The results are used to inform instruction and improve learning of critical thinking skills.  Without the test, we would not have a nationally normed test to use as a complement to our rubrics for the other gen. ed learning outcomes.</t>
  </si>
  <si>
    <t>Operational - Non Personnel</t>
  </si>
  <si>
    <t>HLC Fee to Approve New Programs</t>
  </si>
  <si>
    <t>HLC requires a fee of $800 to approve a new certificate or degree. They have to be approved before they can be offered. Most can be approved through an online application.  If the request is complex, a site visit may be required.</t>
  </si>
  <si>
    <t>1.1 - Legal Required / Obligations</t>
  </si>
  <si>
    <t>Replace Swept Temp&amp;Student Wages/Multiple Depts.</t>
  </si>
  <si>
    <t>This request is for funds that were part of department base budgets in obj. codes 51310 and 51316 that were swept by PVCC to a central temp budget.  Now, departments have to request the  funds on an OYO basis.  The departments did not realize they needed to request these funds.    This request covers multiple departments including LSC, Math Center, Counseling, and Anthology.  All of the departments have used the funds to support students and faculty with a focus on academic support, out of class instructional activities, student success and completion.  The funds cover the work of adj and FT faculty, temps, and students as part of the regular operations of the departments. Some of the projects include conversation circles (ESL in LSC), tutoring, evaluating student creative writing submissions for anthology, tracking students and tutors, etc.  Services and support would decline without the funding as would student engagement, success, and retention.</t>
  </si>
  <si>
    <t>Golisch, Paul</t>
  </si>
  <si>
    <t>110-500-112470</t>
  </si>
  <si>
    <t>Data Processing</t>
  </si>
  <si>
    <t>Network switch, CCTV and S2 Maintenance</t>
  </si>
  <si>
    <t>Network switch maintenance:  An increase of $40,000 is necessary to cover the warranties on network switches.  This should be added to the base budget rather than an OYO as was in FY15.  CCTV and S2 systems are an obligation and commitment to run all the Public Safety cameras and door access systems. An additional $15,000 is needed annually to be put in the base budget.  It was funded as OYO for FY15.</t>
  </si>
  <si>
    <t>Software Warranties</t>
  </si>
  <si>
    <t>Ensures software compliance for Microsoft Office across the campus.  This enables full software licensing compliance and a guarantee of most current version of software for teaching BPC/CIS classes.  The should be added to the base budget. For FY15 it was OYO only.  The consequences of not funding this is disruption to classroom activities due to students and faculty not being able to load presentations, or other documents and files that may have been created on a Computer Commons computer that won't work on instructor stations throughout campus.</t>
  </si>
  <si>
    <t>1.2 - Legal Required / Obligations</t>
  </si>
  <si>
    <t>Network Switch Replacement</t>
  </si>
  <si>
    <t xml:space="preserve">In 2015, the network switch equipment will be 10 years old.  Many current switch parts have been declared end of life by Cisco.  This means PVCC cannot get reliable parts or service of those switches.  TCT has committed $500,000 of general technology capital and $200,000 from occupational capital funds from FY15.  This request funds the remaining amount necessary to complete the network upgrade.  All network switches, excluding buildings K, Q, Health Sciences and Computer Commons, are 100 Meg.  The switches cannot handle escalated traffic and PVCC's Internet connection is at 200 Meg.  PVCC has reached capacity at several locations (J, E north, F, CPA, M, and C buildings) on campus due to the additional of VoIP telephony, wireless networking and security systems.  Refurbished network equipment will need to be purchased, 4 IDFs, for the campus telephone in every classroom initiative to bandaid the lack of capacity at this point in time.  Replacing the network switches will ensure reliability and accessibility of PVCC's network for the myriad of computing devices that now need high speed access.  </t>
  </si>
  <si>
    <t>Capital Technology</t>
  </si>
  <si>
    <t>Art Classroom Computers</t>
  </si>
  <si>
    <t>The Division of Fine &amp; Performing Arts is expanding their offerings to include 3D modeling and printing molds for ceramics and various sculptures.  The current computers cannot handle the AutoCad software that is required to render the models for printing to a 3D printer.</t>
  </si>
  <si>
    <t>Salary and Benefits for MAT15.  In the last 7 years, servers and systems supported has grown by more than 100%. There are only 2.25 individuals supporting 101 servers, 42 network switches and a wireless network of over 120 access points on 2 sites, over 600 telephones and all the various parts and pieces that keep the college\'s technology running.</t>
  </si>
  <si>
    <t>Videographer</t>
  </si>
  <si>
    <t>Videography services to record CPA theatre and dance performances.  Students use the video to complete homework assignments assessing their abilities and progress towards course completion.</t>
  </si>
  <si>
    <t>110-500-131640</t>
  </si>
  <si>
    <t>Audio Visual</t>
  </si>
  <si>
    <t>Classroom Audio/Video Cabling</t>
  </si>
  <si>
    <t>Classroom Audio/Video Cabling: 36  Re-wire all existing classrooms in M-bldg to update cabling standards, and provide for additional connectivity.</t>
  </si>
  <si>
    <t>Wireless Display Technology</t>
  </si>
  <si>
    <t xml:space="preserve">Wireless Display Technology  J141 and D104  AppleTV(s) iPod Touch iPad iPod Mounting System </t>
  </si>
  <si>
    <t>4.3 Dream</t>
  </si>
  <si>
    <t>Laptop for 3D printing and Vinyl Cutting</t>
  </si>
  <si>
    <t>Laptop for 3D printing and Vinyl Cutting: 1  Provide a single Windows PC laptop for dedicated printing services to Art programs 3D printing and vinyl cutting.</t>
  </si>
  <si>
    <t>Classroom Lecterns</t>
  </si>
  <si>
    <t>Classroom Lecterns: 36  Replace current lecterns with new units that have more workspace, expansion leafs, cable and power management, internal 19 rack, document camera drawers, and PVCC logo placard.</t>
  </si>
  <si>
    <t>Capital Non-Technology</t>
  </si>
  <si>
    <t>MFP Printers for Black Mountain Phase II</t>
  </si>
  <si>
    <t>MFP Printers for Black Mountain Phase II: 2  Ricoh Black &amp; White MFP for Print, Scan, Fax and Copy.  Workroom: 1 LSC: 1</t>
  </si>
  <si>
    <t>Classroom Printers for Black Mountain Phase II</t>
  </si>
  <si>
    <t xml:space="preserve">Classroom Printers for Black Mountain Phase II: 4  Computer Lab: 1 Mobile Labs: 3 </t>
  </si>
  <si>
    <t>MFP Workgroup Print Devices</t>
  </si>
  <si>
    <t xml:space="preserve">MFP Workgroup Print Devices: 3  Replace obsolesced workgroup printers with a single device to consolidate print, copy, scan and fax functions. TBD </t>
  </si>
  <si>
    <t>Classroom Printer Replacement</t>
  </si>
  <si>
    <t>Classroom Printer Replacement: 3  E148 H103 H104</t>
  </si>
  <si>
    <t>Workstation Replacement (Instruction) - CPA Lab</t>
  </si>
  <si>
    <t>CPA120 (CPA Computer Lab): 17  Higher-end workstations that need to run commercial music and video production software.</t>
  </si>
  <si>
    <t>Classroom Control Technology (control panels and processors)</t>
  </si>
  <si>
    <t>Classroom Control Technology (control panels and processors): 36  Provide standard classroom video and audio control for instructional presentations. Processor, control panel, programming, audio amplification</t>
  </si>
  <si>
    <t>Infrastructure Equipment Black Mountain Science Building</t>
  </si>
  <si>
    <t>The new science building at the Black Mountain site needs technology infrastructure in order to offer and conduct classes.  Costs do NOT include infrastructure cabling or AV needs.  This request is for the network switch, telephony and its related licensing, UPS and wireless access points.</t>
  </si>
  <si>
    <t>Workstation Replacement (Staff &amp; Instruction)</t>
  </si>
  <si>
    <t>Workstation Replacement (Staff &amp; Instruction): 375  Instructional K117 (Computer Lab, Purchased FY2008-09): 35 KSC2402 (Assessment Computer Lab): 24 Q (Open Computing): 23 Q304 (Math Computer Lab, Funding Denied FY2014-15): 33 Q305 (Math Computer Lab): 33 Q152 (ContEd Computer Lab): 25 Q130 (CTL Computer Lab): 19 E137 (Commons Open Lab, Funding Denied FY2014-15): 13 E137 (Commons Service Counter): 2 BMA120 (Open Computing, Funding Denied FY2014-15): 10  Staff General Staff: 146 Anticipated New Hires: 12</t>
  </si>
  <si>
    <t>Laptop Workstation Replacement (Staff &amp; Instruction)</t>
  </si>
  <si>
    <t>Laptop Workstation Replacement (Staff &amp; Instruction): 284  Instructional M (Cart M4, Funding Denied FY2014-15) Laptops: 30 LS (Cart LS1, Funding Denied FY2014-15) Laptops: 24 BM (Cart A1,  Funding Denied FY2014-15) Laptops: 30 Cart: 1 LS (Cart LS2):   Laptops: 24 Cart: 1 G (Cart G1) Laptops: 24 Q (Cart Q1) Laptops: 32 Cart: 1 Q (Cart Q2) Laptops: 32 Cart: 1 Q (Cart Q3) Laptops: 32 Cart: 1 Q (Cart Q4) Laptops: 32 Cart: 1 H (Cart H4) Laptops: 10  Staff General Staff: 14</t>
  </si>
  <si>
    <t>Replace Obsolete Data Projectors</t>
  </si>
  <si>
    <t>Replace Obsolete Data Projectors: 30  $40000 was originally approved during FY2013-14 budget cycle under APB#3617. Evaluation of campus needs was required in order to make a more informed decision after a change in management. I would like to have this original request reallocated under this new SPOL request, in order to replace our oldest model (X505) which has been in service for 8 years.</t>
  </si>
  <si>
    <t>Desktop Workstations for Black Mountain Phase II</t>
  </si>
  <si>
    <t>Desktop Workstations for Black Mountain Phase II: 47  Staff Offices: 8  Instruction Computer Lab: 33 General Classrooms: 6</t>
  </si>
  <si>
    <t>Laptop Workstations for Black Mountain Phase II</t>
  </si>
  <si>
    <t>Laptop Workstations for Black Mountain Phase II: 78  Mobile Labs Lab 1: Laptops: 24 Cart:1 Lab 2: Laptops: 24 Cart 1 Universal Cart: Laptops: 30 Cart 1</t>
  </si>
  <si>
    <t>Licensing Renewal for SPOL</t>
  </si>
  <si>
    <t>SPOL is PVCC's planning and budgeting software.  The amount is necessary to cover the extra licenses needed to ensure managers have access to use the SPOL system.  The amount was not added to the base in FY15, and needs to be added to the base budget for FY16.  This amount should be enough to increase the number of licenses to 100.</t>
  </si>
  <si>
    <t>Infrastructure Obsolescence</t>
  </si>
  <si>
    <t>For FY15, IRTS did not submit a request for infrastructure obsolescence.  There is need for a new CCTV server at Black Mountain, wireless access points and replacing 3 servers functioning as service nodes, like DNS.</t>
  </si>
  <si>
    <t>Digital Signage Software</t>
  </si>
  <si>
    <t>IT and Marketing have analyzed several digital signage software solutions to be able to integrate content efficiently on all TV displays (31) across campus.  TightRope is a web based software solution that is easy to use and support, and has been vetted by IT and Marketing as meeting the needs.</t>
  </si>
  <si>
    <t>3.1 - Needs for Optimal Service Levels</t>
  </si>
  <si>
    <t>QLess Queue System for Welcome Center</t>
  </si>
  <si>
    <t>Annual payment for hosted line management services for the Welcome Center.  This is a OneMaricopa initiative and PVCC participates with other campuses.  DO ITS has indicated it will pay for QLess use.  This is a budget placeholder for FY16 in case District funding does not cover all the costs.</t>
  </si>
  <si>
    <t>REN-ISAC Dues</t>
  </si>
  <si>
    <t>REN-ISAC is a private higher education Information.  Please add this to the base budget.</t>
  </si>
  <si>
    <t>VoIP Telephony System Upgrade</t>
  </si>
  <si>
    <t>The Cisco Call Manager is no longer support.  This upgrade will ensure support and compatibility with DO system.</t>
  </si>
  <si>
    <t>McDill, Sandra</t>
  </si>
  <si>
    <t>110-500-151450</t>
  </si>
  <si>
    <t>Business Office</t>
  </si>
  <si>
    <t>Student Services Specialist</t>
  </si>
  <si>
    <t>1.4, 1.5</t>
  </si>
  <si>
    <t>Operational funds to support the new Adult Reentry Office</t>
  </si>
  <si>
    <t>Funds will be used to develop adult reentry student specific services to include a college location, website, advertising, workshops, and adult orientation.</t>
  </si>
  <si>
    <t>Lindseth, Lori</t>
  </si>
  <si>
    <t>110-500-152830</t>
  </si>
  <si>
    <t>Human Resources</t>
  </si>
  <si>
    <t xml:space="preserve">Assure continued funding of OYO (PSA grade 8) Human Resources Assistant </t>
  </si>
  <si>
    <t xml:space="preserve">The HR Office requires consistent, knowledgeable front desk staff to ensure exceptional customer service, assure new hire documents comply with federal and state laws, and MCC policies and procedures related to basic HR functions. This position enters all new hires data into HRMS, is responsible for I-9 documentation, provides assistance with Payroll functions, and oversees records management for personnel files and all adjunct faculty files.  Continuing OYO funding for an HR Assistant will ensure that laws, policies, procedures and paperwork related to core HR functions are handled in a consistent, accurate and timely manner. This position enters all new hires data into HRMS, is responsible for I-9 documentation, provides assistance with Payroll functions, and oversees records management for personnel files and all adjunct faculty files.   The loss of funding for this position would be extremely detrimental to the operation of the HR office. The loss of this position would negatively impact customer service and result in delays in all HR processes, particularly related to support functions in the recruitment, screening and hiring areas.  We currently have an inclumbent in this role who is trained and provides exceptional service to faculty, staff and senior management at PVCC. The loss of funding for this position would cause significant negative impact to the department and to PVCC, and would slow down virtually every HR process.  </t>
  </si>
  <si>
    <t xml:space="preserve">Part time wages to retain payroll analyst (Luanne Patterson) </t>
  </si>
  <si>
    <t xml:space="preserve">This position is critical to the campus to assure payroll deadlines are met, and payroll data is accurately processed.  This position is responsible for compiling payroll information and managing payroll preparation; balancing payroll accounts, resolving payroll discrepancies;  calculating changes to pay rates based on time off, overtime, etc.  Maintains and updates campus-wide payroll information by collecting, calculating, and entering data;  prepares reports by compiling summaries of earnings, taxes, deductions, leave, disability, and nontaxable wages.  Position has delegated authority to handle all payroll issues and questions for the department.  Without funding for this part time position, timeliness of payroll processing will be significantly compromised.  Time necessary to handle payroll issues will fall to other staff, which will have a domino effect that will negatively impact timeliness of all HR functions at PVCC. </t>
  </si>
  <si>
    <t>General supplies</t>
  </si>
  <si>
    <t>General supplies; office, materials, parts, etc.</t>
  </si>
  <si>
    <t>2.3 - Minimum Services Levels</t>
  </si>
  <si>
    <t>Advertising budget for recruitment activities</t>
  </si>
  <si>
    <t>Continue funding for recruitment advertising, and to maintain additional diversity advertising venues such as The Academic Network, Academic Careers Online, Tribal College Journal Careers, Consortium of Higher Ed -LGBT Resource Professionals, Diverseducation.Com and similar venues.  Continued funding for recruitment advertising will assist in strategic goal 3.1; enhance diversity recruitment among faculty and staff. By casting the net broadly to various diverse publications and websites, we enhance our visibility and ability to attract qualified diverse applicants.  Lack of funding will greatly restrict our ability to reach out to diverse populations related to job opportunities for faculty and staff.</t>
  </si>
  <si>
    <t>Membership fees for SHRM</t>
  </si>
  <si>
    <t xml:space="preserve">SHRM is the leading interanational organization devoted to human resource management.  Membership in SHRM provides significant opportunities for HR professionals to obtain on-going professional development, seek out best practices white papers, review business models for diversity and inclusion as well as provides invaluable resources related to human resource legal and operational activities.  </t>
  </si>
  <si>
    <t>Pre-employment drug testing</t>
  </si>
  <si>
    <t xml:space="preserve">Required pre-employment drug testing through Southwest Labs.  </t>
  </si>
  <si>
    <t>Funding for workshops and professional HR development</t>
  </si>
  <si>
    <t>This finding would benefit the HR staff by enhancing their HR knowledge, and subesquent increase in operational efficiency, as well asn enhancing kjnowledge of diveristy and inclusion legal and ethical business practices.</t>
  </si>
  <si>
    <t>Moore, Julia</t>
  </si>
  <si>
    <t>110-500-152410</t>
  </si>
  <si>
    <t>Development</t>
  </si>
  <si>
    <t>Temp Wages Special Events Coordinator</t>
  </si>
  <si>
    <t xml:space="preserve">The position is essential to maintain and improve the operational effectiveness and efficiency in executing special events in support of resource development, community relations and official college ceremonies.  The position is critical to support the activities of the MCCF Major Gift Campaign and to further engagement and stewardship efforts with donors, donor prospects, community/business leaders, alumni, retirees, supporters, alumni and other external constituents. This position supports the work of the Office of Development and Community Relations and the Office of the President.  The Development/Community Relations office will need the continued the services of a part-time Community Relations specialist currently funded through an OYO wages allocation.  It will be critical to have this position with part-time Temporary or Board-approved staffing to continue to support efforts related to community/special events and to increase the number of development, alumni and community engagement functions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  If this position is unfunded the college will not be able to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of special events.  Progress will be stalled in developing plans for new donor stewardship, cultivation activities and alumni/community leader/donor engagement and recognition events in support of resource development.   Coordinator Special Events  MAT 13 Temp Wages $10,000  ($19/hr x 15 hr/wk x 35 weeks) </t>
  </si>
  <si>
    <t>Temp Wages A Building Receptionist/Development Support</t>
  </si>
  <si>
    <t xml:space="preserve">Receptionist and Support Staff for Development.  This position is essential to maintain and improve the operational effectiveness and efficiency of the Administration Office and supports the work of the Office of Development and Community Relations and the Office of the President.   If this position is unfunded the college will not be able to sustain the current levels of professionalism, quality and operational efficiency the Administration Office and the Development Office Operations.  We will not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the Development Office Operations. Progress will be stalled in developing plans for new donor stewardship, cultivation activities and alumni/community  leader/donor engagement and recognition events in support of resource development.  Office Assistant Temp Level 3 Temp Wages $18,540  ($15.45/hr x 24 hr/wk x 50 weeks) </t>
  </si>
  <si>
    <t>Operating Budget for Development/Community Relations Office</t>
  </si>
  <si>
    <t xml:space="preserve">Operating resources are essential in order to successfully support the resource development efforts in the areas of fund raising, donor relations/stewardship, donor prospect development, alumni relations, community relations and special events activities, and the day to day operations of the Development and Community Relations office.   The previous operating Fund 1 budget (other than two Board-approved staff salaries) for this unit had been funded on an OYO basis with no base budget.  Continued OYO fund support or a base budget allocation will be needed for basic operations such as supplies, equipment, materials, collateral, postage, contractual services, professional development/travel, and any projects/programs, initiatives or events.  A modest budget allocation is needed to support the current initiatives and new efforts in development such as: support for the Annual Community Awards and Donor Recognition event,  Scholarship/Donor event, President Community Advisory Council, Philanthropy Council, the creation of an annual giving program, donor cultivation and stewardship activities/events, implementing a donor/alumni/community electronic communications system, related fund raising and community relations collateral, postage and events, the creation of an alumni program, professional services for program development, support and consulting, and community relations memberships and sponsorships. Support for preparation and full participation in MCCF Major Gift Campaign will also require additional resources. These efforts will need to be properly supported in order to increase the development function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  If not funding the Development and Community Relations office will be not be able to operate to carry out the mission of the office and the college will not make progress in resource development, community relations and alumni relations initiatives.  The college will not be able to fully and effectively participate in the MCCF Major Gift Campaign.  Additional Object Codes include:  53550 Official Functions, 53210 Professional Services, 53500 Advertising, 53300 Printing, 54100 General Supplies, 55400 Organizational Dues, 56210 Postage, 56515 Registration, 59835 Awards/Honorariums  </t>
  </si>
  <si>
    <t>Alumni Data Management Technology &amp; Data Services</t>
  </si>
  <si>
    <t>Operating budget to obtain annual license for a new Alumni Data Management hosted service and annual data location/research services.  A modest budget allocation is needed to support the new efforts to create and manage and alumni relations program (for data management and communications) and to annually conduct research to locate and update alumni data records.  This is critical to the success of establishing comprehensive community and constituent relations to support advocacy, awareness, image enhancement and fund raising and to engage alumni in the life of the college.  If not funded, there is no effective way to manage alumni data, communications and accuracy of data records.</t>
  </si>
  <si>
    <t>Annual Service Contract for Graduway Online Alumni Engagement Community</t>
  </si>
  <si>
    <t>Annual Service Contract for Graduway Online Alumni Engagement Community.  Graduway system was procurred in FY14/15 and implemented/launced in Spring 15.  Must maintain system with annual contract.</t>
  </si>
  <si>
    <t>Snelling, John</t>
  </si>
  <si>
    <t>110-500-161061</t>
  </si>
  <si>
    <t>Institutional Effectiveness</t>
  </si>
  <si>
    <t>OYO Research Associate - HLC Persistence Completion Academy</t>
  </si>
  <si>
    <t xml:space="preserve">The purpose of this request is to seek continued funds for the OYO Research Associate position.  As stated in our commitment letter for participation in the HLC Persistence and Completion academy, the Office of Institutional Research and Effectiveness will contribute sizable staff time related to the academy initiative through commitment of full-time administrative support of the IE Research Associate for query development, data collection, analysis and  oversight and project management. Additionally, this position will support the administrative needs of the accreditation process as the college begins to transition into the new open pathways model for HLC.  This positions serves as the primary contact for data collection, organization, and storage regarding the new and on-going electronic resource room.  The new pathways model for accreditation will require more communication, compliance, and support from the college and HLC.  This position will allow the college maintain high level of service and correspondence with the commission. </t>
  </si>
  <si>
    <t>1.3, 1.2</t>
  </si>
  <si>
    <t>PT Support of Out-of-Class Assessment</t>
  </si>
  <si>
    <t xml:space="preserve">The purpose of this request is to seek continued funds for the purpose of Out-of-Class assessment and reporting for the purpose of continuous improvement, student learning and accountability. This position is responsible for coordinating with Department Managers and Academic Affairs to ensure that out-of-class assessment is conducted, collected, and articulated each fall and spring semester. Responsibilities include: articulating purposes and goals of out-of-class assessment, review and provide feedback of out-of-class assessment reports and act as liaison with Academic Assessment Team. </t>
  </si>
  <si>
    <t>1.1, 1.2</t>
  </si>
  <si>
    <t>HLC Persistence and Completion Academy Annual Fee</t>
  </si>
  <si>
    <t>The purpose of this request is to cover the annual fee associated with participation in the HLC Persistence and Completion Academy. We have committed to a four-year agreement. If not funded, we could be liable for breach of contract with HLC.</t>
  </si>
  <si>
    <t>HLC Persistence and Completion Academy (Year 1 - Travel)</t>
  </si>
  <si>
    <t>The purpose of this request is to cover travel related expenses for 5 college representatives to participate in the academy roundtable discussion in Chicago during the month of June. Expenses are estimated for hotel cost, registration, and air-fare, etc.</t>
  </si>
  <si>
    <t>Faculty Stiped for Participation - HLC Persistence and Completion Academy</t>
  </si>
  <si>
    <t xml:space="preserve">The purpose of this request is to compensate the faculty co-chair to assist in leading the completion and persistence goals. This person would be compensated for 90 hours at 27 per hour. </t>
  </si>
  <si>
    <t>Oehler, Candace</t>
  </si>
  <si>
    <t>110-500-151390</t>
  </si>
  <si>
    <t>College/District Advertising</t>
  </si>
  <si>
    <t>OYO Graphic Designer</t>
  </si>
  <si>
    <t>This is a new request to fund an OYO graphic designer. Prior to ACA, the depatrment graphic designer was able to work nearly 40 hours per week; since ACA, the designer has been limited to just 25 hours per week. The demand for college graphic design services continues to grow; PVCC not only has the lowest marketing &amp; communications personnel budget in the district, we are also the only college that does not have a full-time designer compared to comparable-sized colleges. In 2014-2015, the department has had to spend nearly $10,000 contracting out design services because our department designer labors under the 25-hour limit. In order to support enrollment growth and numerous retention/completion initiatives (STEAM, etc.), graphic design servces must be available. The college does not offer a graphic design program, so no campus interns are available; in addition, hiring, training and scheduling any external interns is not an appropriate long-term solution. It simply makes more fiscal sense to fund an OYO than pay more than double the cost for outside services to meet college needs. The $40,000 total is based on 2,000 hours worked at $20 per hour</t>
  </si>
  <si>
    <t>1.4, 2.1, 4.1</t>
  </si>
  <si>
    <t>Continue funding part-time video specialist</t>
  </si>
  <si>
    <t xml:space="preserve">Continuation of funding a part-time (25-hour per week) video specialist to populate the college website and social media platforms with video content that highlights student success, and aids in enrollment and retention initiatives. The video specialist will be responsible for scripting, shooting, editing andposting videos, under supervision of the department director. </t>
  </si>
  <si>
    <t>Provide additional marketing &amp; advertising funds</t>
  </si>
  <si>
    <t>Provide additional $50,000 in marketing and advertising funds - needed to support all college and district SEM goals, and strategic planning priorities.  PVCC's advertising budget is third from the bottom of the 10 MCCCD institutions.  IMOR2 joint efforts are not going to be implemented anytime soon; in order to keep pace with our sister colleges and meet our SEM and strategic planning goals, the infusion of additional funds is necessary.  Our two major initiatives - Start Almost Anytime &amp; Returning Adult campaign - are showing positive results.  It will cost money to maintain and enhance those - additional tv spots (production and scheduling), mobile advertising, direct mail, etc.  All initiatives are part of a larger campaign - some may be measured (click, reach, frequency).</t>
  </si>
  <si>
    <t>Continue funding PT Graphic Design Specialist</t>
  </si>
  <si>
    <t>Continue funding part-time graphic design specialist, MAT 13 equivalent, in the event OYO position not approved.  Necessary for bare minimal service; does not come close to meeting college needs.</t>
  </si>
  <si>
    <t>Green, Shirley</t>
  </si>
  <si>
    <t>110-500-142070</t>
  </si>
  <si>
    <t>Dean Of Student Affairs</t>
  </si>
  <si>
    <t>Student Success, Persistence to Completion Staffing and Materials - PT Wages</t>
  </si>
  <si>
    <t xml:space="preserve"> Students for whom additional support services and interventions are needed will benefit from planned telephonic and in-person contacts.  The goals are to aid with the transition to higher education as well as with the exploration both new and continuing students typically engage in.  Many will need some level of hand-holding.  The student success, persistence and completion initiative will integrate the use of Get a Grip and iGoal materials to help accomplish the goals of student completion and/or transfer. If not funded, the consequence would be lesser opportunity to be appropriately intrusive to direct and redirect students to desirable outcomes. </t>
  </si>
  <si>
    <t>Purchase iGoal and GET a GRIP visuals--folders and postcards</t>
  </si>
  <si>
    <t>Funding needed to purchase the required iGoal and GET a GRIP visuals--folders and postcards. Consequence of not having these materials will significantly negatively impact how the story of success will be communicated to students.</t>
  </si>
  <si>
    <t>3.2 - Needs for Optimal Service Levels</t>
  </si>
  <si>
    <t>Ho, Michael</t>
  </si>
  <si>
    <t>110-500-141100</t>
  </si>
  <si>
    <t>Student Activities</t>
  </si>
  <si>
    <t>2 temporary office employees</t>
  </si>
  <si>
    <t xml:space="preserve"> The FY15 budget did not reflect an increase in funding. As a result, the Office of Student Life has been challenged in trying to accommodate the numerous requests for club advising and support, classroom support of teambuilding training, and campus committee involvement. This is a result largely of office coverage issues, as many full-time staff members are out of the office simultaneously. An increase to our funding will provide consistent front office support for phone and walk-in inquiries, as well as the recently acquired ID card printing service.    Student Life was without an Office Coordinator since the end of the Spring 2011 Semester. As a result, the Office was forced to close for significant amounts of time on various dates to be be available on many different parts of campus. . Without an administrative staff presence (which can be achieved with two temporary employees), current board-approved staff will be forced to scale back program efforts away from the office in order provide office coverage.   Office Staff provide much needed logistical support for all student life initiatives, of which, there are several.</t>
  </si>
  <si>
    <t>1.2, 2.2</t>
  </si>
  <si>
    <t>110-500-142971</t>
  </si>
  <si>
    <t>Student Union</t>
  </si>
  <si>
    <t>Increase to Diversity Activities</t>
  </si>
  <si>
    <t>Increase funding of Diversity Programs through the Social Cultural Grant.  Historically, Student Life administers $5000 for Diversity programs.  This allows us to fund 5 programs at $1000 each.  These programs have historically included: - Black History Month - Native American History Month - The Desperado Film Festival - The Festival of Tales (Club Ed) - Diversity Incorporated   New programs that have been developed include the Lunar New year, the Diwali Festival, and a proposal from the Science Department.  The number and depth of the programs has increased and at $1000 per program, Student Life can only fund 5 of the 7 requests this year.    If PVCC is demonstrate a commitment to Diversity, a modest increase of $2000 will be reflected in the campus programming offerings. If not funded, then Diversity programs at PVCC will not grow.</t>
  </si>
  <si>
    <t>4.1 Dream</t>
  </si>
  <si>
    <t>Mondragon, Loretta</t>
  </si>
  <si>
    <t>110-515-161190</t>
  </si>
  <si>
    <t>General Institutional</t>
  </si>
  <si>
    <t>Black Mtn- Staffing PT Wages</t>
  </si>
  <si>
    <t>Temporary funding for Black mtn staffing, Testing/ Computer technicians.?  Staffing for the site is necessary to maintain the site and its services.   Placement testing/computer technicians cover morning and afternoon evening computer tech needs and placement testing coverage (2 Mobile Laptop carts, Computer lab, open computer corridor, instructor presentation stations, staffing computers = 115)  Consequence: Black Mtn continues to grow in both enrollment and class offerings (SP13 +65%, SM13 - +66%, FA13 +42%, SP14 -15%, FA14 1%. (SP 14 is reflective of a re-correction/re-balance from the very large growth the previous year SP13 (65%).   Staff is cross trained on multiple functions.  (currently FY14-15 one of these positions is funded from DPLab fund)</t>
  </si>
  <si>
    <t>Black Mtn- Orion Hall Supply Budget</t>
  </si>
  <si>
    <t xml:space="preserve">General Operational funds for Black mtn ? Supplies/support for operational and instructional needs to maintain the campus site. In addition to supplies, funds are also used for marketing, special events, and out reach to the community (Welcome weeks, promotional items, campus/community events). Including facility rental  All funds to support Black Mtn are in OYO status, this request would allow us to continue the day-to-day operation of the building and it?s services provided.  Consequence: Without funds the site would not be able to operate and would be dependent on funds from the various divisions/departments for day to day needs. </t>
  </si>
  <si>
    <t>110-515-171011</t>
  </si>
  <si>
    <t>Public Safety-Colleges</t>
  </si>
  <si>
    <t>Black Mtn- Security Staffing PT Wages</t>
  </si>
  <si>
    <t>Funding for Security position to continue services. Currently Security is funded at 75%, 50% is base and 25% is funded as OYO. This request is for the difference needed to maintain 75% coverage.?  Staffing for the site is necessary to maintain the site and it?s services.?  Consequences: The extended hours of service are to cover 2:30-5:30 when we have a larger number of Cave Creek unified children on site. Patrolling is needed to discourage vandalism, dangerous behavior (bike riding between parking lots, skateboarding on concrete benches). Current year incidents: Vandalism in excess of $70,000, drug dealing in parking lot, joy riding under age kids in parking lot, wallet theft ring, threat of revenge against student, collapse person (health) these are some of the incidents that are handled by this person.?</t>
  </si>
  <si>
    <t>110-515-142070</t>
  </si>
  <si>
    <t>Black Mtn- Administrative Assistant Staffing (PSA8 - .75 OYO)</t>
  </si>
  <si>
    <t>Staffing for Admin Assistant position is funded as OYO, Re-Requesting continued funding  Performs secretarial and administrative support duties at the Black Mountain site. Position is a blend of office coordinator for the site and instructional/division support for instructors; coordinates with management on classroom and community scheduling. Position generates and compiles daily statistical reports and maintains multi-charge center budget.  Position provides essential coverage for the operation and support services to Black Mountain.  Position is staffed at .75 - $24588 FTE staffing would be $32784</t>
  </si>
  <si>
    <t>Black Mtn - Aquila Hall - Admin Assistant</t>
  </si>
  <si>
    <t xml:space="preserve">Black Mtn - Aquila Hall - Increase current Admin Assistant to Black Mtn campus to 40 hours. The addition of Aquila Hall will necessitate additional coverage throughout the week.   Performs secretarial and administrative support duties at the Black Mountain site. Position is a blend of office coordinator for the site and instructional/division support for instructors; coordinates with management on classroom and community scheduling. Position generates and compiles daily statistical reports and maintains multi-charge center budget.   Consequence - the current position is currently funded (FY14-15) Grade 8 OYO .75. the $13,166 is the difference needed for FTE 40 hours.  </t>
  </si>
  <si>
    <t>Black Mtn - Aquila Hall - Security</t>
  </si>
  <si>
    <t xml:space="preserve">Black Mtn - Aquila Hall - The security position is currently funded at 50% base, and 25% OYO. This request would allow for 40 hours per week of safety coverage. This coverage will still be minimal coverage (Noon - 10pm Mon-Thur) but will allow for safety coverage throughout the afternoon-evening.   Staffing for the site is necessary to maintain the site and it?s services.?Black mtn staff will continue to cover the remaining hours.   Consequence: The current coverage is from 2:30-10P. The hours of operation are 7:30a-10:00p M-R, 8:00a-2:00p Fri.  Safety needs are currently covered by Student Services Specialist, Admin Assistant, and Site Management. Dedicated staff is needed for these services. </t>
  </si>
  <si>
    <t>Black Mtn - Aquila Hall - Computer Tech</t>
  </si>
  <si>
    <t xml:space="preserve">Black Mtn - Aquila Hall - Computer Technician - The current building has 115 computer stations, and the addition of Aquila hall will add 135 with a total of 250 workstations campus wide.  The increased computer, printer, wifi, computerized telescope, and infrastructure will require dedicated IT staffing.  Grade 8 PSA - FT - $54,936; OYO - $50,186   Consequence: The need for onsite IT support has been an ongoing issue. The two building site will house 13 classrooms and 250 desktop workstation. Student, faculty and support staff are in need of onsite computer technical help.  </t>
  </si>
  <si>
    <t>Black Mtn - Aquila Hall - Operational funds</t>
  </si>
  <si>
    <t>Black Mtn - Aquila Hall - General operational funds for Black Mtn and the addition of Aquila Hall. Funds would cover instruction, office, and tutoring supplies to maintain the building needs. In addition to supplies funds would be used for marketing, special events and outreach to the community.   Consequence: Without funds the site would not be able to operate and would be dependent on funds from the various divisions/departments for day to day needs.</t>
  </si>
  <si>
    <t>110-515-171040</t>
  </si>
  <si>
    <t>Operations</t>
  </si>
  <si>
    <t xml:space="preserve">Black Mtn - Aquila Hall - Utilities/Facilities </t>
  </si>
  <si>
    <t xml:space="preserve">Black Mtn - Aquila Hall - Facility Operations funds needed to maintain the Aquila hall building will be use for utilities, Electrical, Water, Landscape, Exterminator, waste management and the general maintenance of the building.   Consequence Funding is required to manage/maintain the Aquila Hall building. </t>
  </si>
  <si>
    <t>Black Mtn - Aquila Hall - Tutoring</t>
  </si>
  <si>
    <t xml:space="preserve">Black Mtn - Aquila Hall - Tutoring- Currently the site offers 11 hours of tutoring a week. The Aquila Hall will allow for expanded course offerings and student support services. The center will offer 50 hours of tutoring coverage in Math, Writing, and Science for 45 weeks. The tutors will serve as both tutor and office support staff for the tutoring area.   Consequence: Recognizing budget restraints this request is already at the minimum needed to run the center. Tutors will be expected to provide office/clerical support since support staff will not be available for this area. </t>
  </si>
  <si>
    <t>Early, Mary</t>
  </si>
  <si>
    <t>110-500-131250</t>
  </si>
  <si>
    <t>Learning Assistanc</t>
  </si>
  <si>
    <t>Aademic Reading Coaches</t>
  </si>
  <si>
    <t>During the academic year, we need to hire the adjunct faculty member in the Educational Development job because this person works with all subjects and needs to be able to provide the best strategies for students in their various courses. This position also trains the other reading coach in reading-development strategies. This position works 10 hours a week for 30 weeks at $27.27/hour ($8,181/year) in the role of educational development. The other reading coach works 10 hours a week at $9.74/hour for 30 weeks ($2,922/year). The total wages for the two comes to $11,103 for the year.</t>
  </si>
  <si>
    <t>Tutoring at the LSC, Q, and Black Mountain</t>
  </si>
  <si>
    <t>The LSC needs $170,000 to provide basic tutoring services to PVCC students in the LSC, at Q, and at Black Mountain.  Wages range from $9.09/hour for those without a bachelor?s degree, usually university juniors and seniors, to $13.64/hour for adjunct faculty.</t>
  </si>
  <si>
    <t>Academic Success Coaching</t>
  </si>
  <si>
    <t xml:space="preserve">Two temporary success coaches, at $14.14/hour for a combine 35 hours a week for 36 weeks (one at 10 hours a week and the other a 25 hours a week) in FY16 ($17,816 for 36 weeks), contact students who belong to specific cohorts: students placing into developmental classes and students referred by faculty.  </t>
  </si>
  <si>
    <t>Chandler, Norma</t>
  </si>
  <si>
    <t>110-500-141400</t>
  </si>
  <si>
    <t>Career/Job Placement</t>
  </si>
  <si>
    <t>Copier/office copies/fliers/posters, etc.</t>
  </si>
  <si>
    <t>* Need office copier supplies and printing for promotional posters and fliers for job fairs, job postings, and internships.</t>
  </si>
  <si>
    <t>General Office Supplies</t>
  </si>
  <si>
    <t>Purchase the necessary office supplies to run the office and assist students.  We are in a new facility requiring display racks and other items that will be one time purchases to make the Career Services Office fully functional.  The consequence of not funding this budget will leave the Career Services office of desperate need of supplies to be fully functional.  We were unable to use the color printer last fiscal year due to lack of color toner which costs $500.</t>
  </si>
  <si>
    <t>Memberships for NACE and NCDA</t>
  </si>
  <si>
    <t>Memberships for NACE and NCDA needed to remain up-to-date on career development and occupational and employment / internship trends.  This was not funded last year but faculty request (expect) data from these organizations to share with students.</t>
  </si>
  <si>
    <t>Mileage reimbursement for meetings</t>
  </si>
  <si>
    <t>FWS Student Office Support</t>
  </si>
  <si>
    <t xml:space="preserve">Need two (2) students for office support (one in the morning and one in the afternoon)    *  Maintain job posting databases / fliers    *  Update office brochures and fliers    *  Answer phones, take messages, schedule appointments    *  Greet/meet and support students when Career Advisors have appointments, meetings, or presentations    *  Assist with job fair planning and event/meeting scheduling    *  Assist financial aid students to fax documents  JUSTIFICATION Federal Work study students provide integral office support (see above) for Career Services.    CONSEQUENCES FOR NOT FUNDING  Without federal work study office support, the current level of services (see above) will be unable to be maintained. </t>
  </si>
  <si>
    <t>College Work Study (CWS)</t>
  </si>
  <si>
    <t xml:space="preserve">Increasing the number of students and community member served and meeting the increased demand. During the last six months the number of walk-ins have increased by 20% and the number of appointments have increased by 33% compared to the same time frame in FY14. The number of students served through classroom presentations increased by 15%. FaceBook was introduced and had 501 visitors. There is also an increased demand for Career Services support for internships in STEAM related majors.  Also increasing visiblity with high school bridge programs and high schools. </t>
  </si>
  <si>
    <t>2.2, 1.2, 1.3, 1.5</t>
  </si>
  <si>
    <t>Increase the diversity and cultural competency of the employee workforce</t>
  </si>
  <si>
    <t xml:space="preserve">This request is for the Diversity/Inclusion Committee  Increase the number of diversity/cultural awareness opportunities for faculty and staff by increasing the cultural grant  to support faculty, staff, and students who want to host events such as Hispanic Heritage Month/Black History/Women/Native American Month/Asian/ Indian/ Disabilities Awareness, LGBTQ, and other relevant cultural events at PVCC. We are requesting an increase to the Cultural Grant of $5,000  Support a national speaker or two per fiscal year to provide diversity and cultural training for faculty and staff in addtiion to the training available by the EOLT:  $5,000  </t>
  </si>
  <si>
    <t>3.1, 3.2, 3.3</t>
  </si>
  <si>
    <t>Scinto, Christopher</t>
  </si>
  <si>
    <t>110-500-111600</t>
  </si>
  <si>
    <t>Music</t>
  </si>
  <si>
    <t>Part-time wages for music department for accompanists</t>
  </si>
  <si>
    <t>Funds will be used to pay accompanists for music classes and performances.</t>
  </si>
  <si>
    <t>1.2, 3.1</t>
  </si>
  <si>
    <t>110-500-113570</t>
  </si>
  <si>
    <t>Theatre</t>
  </si>
  <si>
    <t>Part-Time Wages for Theater Productions</t>
  </si>
  <si>
    <t>These funds will pay for personnel such as the director, costumer, sound designer, lighting designer, etc for four theatrical productions during the 2014-2015 season.</t>
  </si>
  <si>
    <t>110-500-113540</t>
  </si>
  <si>
    <t>Art</t>
  </si>
  <si>
    <t>part-time funds for art program</t>
  </si>
  <si>
    <t>These funds will pay for part-time employees to assist with the art program, including studio maintenance, art show installation assistance, art program outreach assistance.</t>
  </si>
  <si>
    <t>Line 6 StageScape M20d Mixer</t>
  </si>
  <si>
    <t xml:space="preserve">A breakthrough in live sound mixing technology, the StageScape M20d from Line 6 combines touchscreen-based visual mixing with highly-intelligent software and powerful DSP processing to create a mixing system with the ?smarts? to make you sound your best. All without having to think like a sound engineer or wrangle with a surfeit of knobs.  Start by setting up the virtual stage to match your physical gear and the M20d?s powerful software presets dial in settings optimized for whatever you?re plugging in to the premium mic pres. Then, fine tune the sound by touch, using the terms musicians think in ? light, dark, dry, wet, etc. ? to get precisely what you need. Or dive deep in advanced tweak mode. Finally save it, so the next time you?re back in that venue, you just recall those settings and you?re ready to go. However you choose to use it, the M20d is designed to keep you in the creative zone.  The M20d also features integral multi-channel recording to SD Card, USB drive, or straight to your computer. You can even do a quick capture recording of the band so they can grab a bite while you do the sound check.  Justification -  Purchasing two digital mixers will allow for students in the commercial music program to work in multiple lab groups during class and at events. These mixers also use the latest trend in Live Audio, which allows for the use of a iPad or smartphone to move around the venue and mix audio from any location in the space.  Consequences of Not Funding - Students will continue to use existing equipment to mix live audio and not use the current technology.  Courses - MUC111, MUC112, MUC194, MUC 195, MUC 196, MUC 197, MUC 198, MUC 295 Degrees - AAS &amp; CCL in Audio Production Technology, AAS &amp; CCL in Music Business  </t>
  </si>
  <si>
    <t>Royer SF-12 Stereo Coincident Dynamic Ribbon Microphone</t>
  </si>
  <si>
    <t xml:space="preserve">The Royer SF-12 stereo coincident ribbon microphone combines high quality audio performance with outstanding stereo separation and imaging. It is a modern ribbon design with no audible diffraction effects or cavity resonance.  Royer SF-12 stereo ribbon microphone at a Glance:      Two matched ribbon mics in one body     Superb transient response from low-mass ribbons     Stereo recording at its finest for any application  Two matched ribbon mics in one body The Royer SF-12 is actually two matched ribbon microphones placed one above the other and fixed at a 90? angle. This arrangement allows for Blumlein and M-S recording with one microphone, as well as excellent monaural compatibility when summing the two ribbon elements to mono. The SF-12's frequency response is excellent regardless of the angle of sound striking the ribbons and off-axis coloration is negligible. The Royer SF-12's extension cable comes with an adapter which splits into separate left and right XLR connectors, labeled upper and lower.  Superb transient response from low-mass ribbons The Royer SF-12's two 1.8-micron ribbons are of pure (99.99%) aluminum and provide superb transient response due to their low mass. Each of the Royer SF-12's two ribbon transducers incorporate cross-field motor assemblies (patent pending) which are comprised of four powerful Neodymium magnets and Permendur iron pole-pieces. This crossfield design delivers excellent high frequency response due to the extremely short path between the front and rear (sides) of the ribbon elements. The microphone's case is ingot iron and forms part of the magnetic return circuit, an effective system with low leakage flux which accounts for the relatively high sensitivity in a trim package.  Stereo recording at its finest for any application Trust the Royer SF-12 to provide flawless reproduction of any stereo source. It's especially well suited to capture large sections and ensembles with outstanding clarity and imaging. The SF-12 is ideal for percussion instruments, acoustic guitars, and other plucked strings  Justification- Having this type of stereo ribbon microphone will provide students in our commercial music program with additional choices to record music and capture audio in live sound and event production.  Consequences of Not Funding - Students will use previously purchased microphones.  Courses - MUC111, MUC112, MUC194, MUC 196, MUC 197, MUC 295 Degrees - AAS &amp; CCL in Audio Production Technology, AAS &amp; CCL in Music Business </t>
  </si>
  <si>
    <t xml:space="preserve">Bose L1 Model II Single Bass System with ToneMatch Engine </t>
  </si>
  <si>
    <t xml:space="preserve">This compact, lightweight, and super-sleek PA system combines two proprietary Bose technologies, for exceptionally uniform sound - nearly 180 degrees of consistent tonal coverage, in fact. Not only does that even dispersion benefit the audience, but it you hear exactly what your audience hears, so you won't have to mess with monitor mixes. Portable and powerful, the Bose L1 Model II is perfect for on-the-go performers.   Bose L1 Model II with ToneMatch All-in-one PA System at a Glance:      Wide, uniform sound coverage     Includes the ToneMatch audio engine for multichannel power     Deep bass from small enclosures     Light and easy  Wide, uniform sound coverage  The Bose L1 Model II system's breakthrough Spatial Dispersion loudspeaker system produces wide, uniform sound coverage of nearly 180 degrees. It projects that sound onstage and throughout an audience of up to several hundred - with little drop off in volume and tone. The Bose L1 Model II system also features Articulated Array speaker technology for better tonal balance. The loudspeaker's 24 vertically mounted drivers are precisely angled to create clearer highs and more consistent tone in the room. Even people off to the sides of these stage speakers enjoy well-balanced, detailed sound - all courtesy of the Bose L1 Model II. Includes the ToneMatch audio engine for multichannel power  This Bose L1 Model II system comes with the T1 ToneMatch audio engine, putting Bose's largest library of customized presets at your command. These ToneMatch presets instantly optimize instruments and microphones for your L1 Model II system, all at the touch of a button. Different presets can be independently assigned to each of the engine's four channels. For example, select exact microphone presets for your the microphones you're using on channels 1 and 2, your guitar model for channel 3 and your bass model for channel 4 - all at the same time. Bose's engineers often work with manufacturers directly to expand the ToneMatch preset library - and updates are available to you free, with easy downloading via the engine's USB port.   Justification- This lightweight PA system will allow for easier set-up and use for outdoor events, performances in alternate spaces such as conference rooms, lobby, etc. This equipment can also be used by other campus users to support events, festivals, etc.   Consequences of Not Funding - Students will only use a traditional PA system, which takes up two two hours to install for an outdoor performance or presentation in an alternate space.  Courses - MUC111, MUC112, MUC194, MUC 195, MUC 196, MUC 197, MUC 198, MUC 295, MTC 191, MTC 192 Degrees - AAS &amp; CCL in Audio Production Technology, AAS &amp; CCL in Music Business  </t>
  </si>
  <si>
    <t>Crucible Kiln for Glass</t>
  </si>
  <si>
    <t xml:space="preserve">The Trifecta glass blowers kiln holds three crucibles, which you can access through three 9 holes in the lid. Enjoy the freedom of mixing custom glass colors. Make huge glass figurines, paperweights, blown vessels, stringers, and much more. Pull your own neon tubing. Make glass castings. The Trifecta is a glass blowers dream kiln, designed by glass blowers.   The crucible kiln will be used for the new glass blowing classes and independent study/studio art projects for advanced students in sculpture and glass blowing.  Benefits: With the purchase of this crucible kiln, PVCC would be the only college in MCCD and Maricopa County that could offer glass blowing classes.  Consequences: PVCC would not be able to offer glass blowing classes. </t>
  </si>
  <si>
    <t>Roland VR3-EX 4-channel (video)/18-channel (audio) Digital Mixer with Effects, Transitions, and Live Streaming Capability</t>
  </si>
  <si>
    <t xml:space="preserve">Roland VR-3EX A/V Mixing System at a Glance:      This 4-source video mixer comes packed with effects and transitions     Full-fledged audio mixer provides amazing sound and onboard processing     High-speed USB connectivity lets you record or stream your video online  This 4-source video mixer comes packed with effects and transitions  With nine frame-synced video inputs including HDMI, composite, and RGB component, the RV-3EX interfaces beautifully with virtually any camera or video source you're likely to work with. An intuitive touchscreen makes monitoring and control easy, and hardware controls for switching, composition, transition, transition time, keying, and video effects take the guesswork out of mixing. What's more, Roland loaded the VR-3EX with 11 cool video effects and 250 transition types, so you'll have no trouble keeping your video interesting. Full-fledged audio mixer provides amazing sound and onboard processing  Roland designed the VR-3EX to make live media production as painless as possible, complementing its 4-source video mixer with a capable 18-channel audio mixer. On the audio side, you get four microphone preamplifiers with 3-band EQs, along with a rich selection of audio processing and effects and the ability to mix in the audio from VR-3EX's HDMI input sources. Additionally, there's a set of stereo microphones onboard, which let you record commentary or capture ambient noise in the crowd and two more stereo inputs provide audio feeds from other media players. High-speed USB connectivity lets you record or stream your video online  Connecting your VR-3EX to your Mac or Windows computer is a piece of cake, thanks to the onboard USB output. This connection lets you easily capture both video and audio via Roland's dedicated Video Capture for VR recording software or QuickTime. Better yet, you can stream your video online using services such as USTREAM, Livestream, Stickam, Justin.tv, worshipstream.com, websharelive.com, and many video conferencing systems. Whether you're broadcasting events or creating live performance videos of your band, the VR-3EX will get the job done.  Justification: All live performances and studio recording projects at PVCC are documented with an audio recording, but the demand in the commercial music field also includes video capture and live streaming. Purchasing this digital video mixer will allow students to fully realize audio projects with video recordings of the process and will also allow for students to learn the process of live streaming of audio and video. PVCC's music department already owns the necessary cameras, cables and microphones.  Consequences of not funding: Students will not be able to video capture their projects or learn about live streaming.  Courses - MUC111, MUC112, MUC194, MUC 195, MUC 196, MUC 197, MUC 198, MUC 295 Degrees - AAS &amp; CCL in Audio Production Technology, AAS &amp; CCL in Music Business  </t>
  </si>
  <si>
    <t>Shade Screens for M Art Studio</t>
  </si>
  <si>
    <t>The art department is requesting Shade Screens to cover the patio on the north side of the M Art Studio. The screens can be similar to those found on the patio outside of the honors office. The $7500 is a verbal estimate from PVCC facilities.  Justification: Shade screens will create an inviting community space for students to meet, work on projects and help build a stronger community amongst the students.  Consequences of not funding: Students will continue to work inside and not have an outdoor space to work or to build community.</t>
  </si>
  <si>
    <t>Repairs to AV system in Studio Theater</t>
  </si>
  <si>
    <t xml:space="preserve"> This budget requests contains two parts: 1. Hire a consultant to review the current audio and lighting system in the Studio Theater/Black Box in M-East Building. 2. Hire an AV company to repair the broken and non-working audio and lighting issues in the studio theater.  Justification: Both the audio system and lighting system are out of date and are in need of major repairs in the studio theater. The system is very difficult for students to use and is limiting learning opportunities.  Consequences for not funding: Continue to use outdated and broken equipment.  This effects all courses taught and performances scheduled in the Studio Theater, which include theater, dance, music and external rentals.</t>
  </si>
  <si>
    <t>Instrument Repair and Piano Tuning</t>
  </si>
  <si>
    <t xml:space="preserve">Requesting an annual budget of $5000 for instrument repair and piano tuning. We are currently using performance event revenue to pay for the repairs.  Justification: Instruments in the music department are now approaching 10 years of use. An instrument repair budget is needed to ensure continued use of the instruments.  Consequences for not funding: We will continue to use event revenue to pay for repairs.  </t>
  </si>
  <si>
    <t>API 3124+ 4-channel Mic and Instrument Preamp with 65dB Gain Range and Front-panel hi-Z Inputs</t>
  </si>
  <si>
    <t xml:space="preserve">API Console Preamp Performance in a Rackmountable Unit!  The API 3124+ 4-channel microphone and instrument preamp packs API console sound and performance into a very easy-to-use, premium-quality rackmountable unit. Whether you're capturing vocals or plugging in an instrument, you'll definitely appreciate the 3124+. It uses the same preamp circuit found in API consoles, plus the same output transformer you'll find in API's equalizers - a recipe for great API sound and character! This preamp provides a very robust gain range, making it useful for a variety of input sources. Equally at home onstage, in the broadcast rig, and in the recording studio, the 3124+ is a real performer.  Ideal for a variety of audio applications  API's commitment to quality means the 3124+ provides a stellar front end to a wide variety of audio applications. The 3124+ is designed with the professional engineer in mind, giving you four channels of premium preamp performance, while keeping the size and price at a reasonable level. Equally at home in the control room, the recording studio, and news or recording truck, at the house console, on the stage, direct-to-DAT, or at the ready in your personal studio. Premium API components inside  This preamp gives you the great sound and performance characteristics that make API gear so popular among studios, engineers, and musicians. How? The model 3124+ utilizes the same microphone preamp circuit that is used in all API consoles. It uses the RE-115 K mic input transformer and the same output transformer that is used in all API equalizers. All four mic inputs of the 3124+ are powered by an internal 48 volt phantom power supply, front panel switchable for each channel. Also provided is a front panel 20dB pad switch that effects both the Mic and Line in. Perfect for mics and instruments alike  You get plenty of headroom from this pre, whether you're plugging in a mic or an instrument. The model 3124+ can provide up to 65dB of gain to an output clip level of +30 dBm. The hi-Z front panel input goes directly to the op-amp, allowing a low level input such as a guitar or bass to be amplified without a matching transformer or direct box. This hi-Z input can take input levels as high as +22, making it perfect for keyboards and other high level devices. The rear output is an XLR connector.  Justification: The sound of an API pre-amp is standard in the audio industry. This pre-amp will provide students with opportunities to explore different sounds or colors to use when recording and mixing musical instruments in the pre and post production process.   Consequences of not funding: Students will continue to use existing equipment and not use an industry standard piece of equipment.   Courses - MUC111, MUC112, MUC194, MUC 196, MUC 197, MUC 295 Degrees - AAS &amp; CCL in Audio Production Technology, AAS &amp; CCL in Music Business </t>
  </si>
  <si>
    <t>Vintech 473 Class A, Transformer Balanced Mic Pre With EQ Based on Neve 1073</t>
  </si>
  <si>
    <t xml:space="preserve">The Vintech Audio 473 features four 1073-style microphone preamplifiers for less than the price of one vintage 1073! The 473 includes essential EQ on every channel. Vintech calls the high and low shelving EQ adjustments essential because they really help to enhance certain instruments and impart a certain magic to the sound like a vintage Neve 1073. Frequency choices are 3.2kHz and 12kHz for the highs and 60Hz and 220Hz on the low shelving but can be special ordered at other practical frequencies. Each channel also offers an input sensitivity adjustment allowing up to 70db of gain, an input impedance switch, a mic-line switch, an instrument input and switches for phantom power, phase reverse and EQ on or off.  Vintech Audio 473 Features:      Class A, all discrete, transformer balanced circuitry     Essential EQ on every channel     Impedance adjustment and direct instrument inputs     Custom-machined aluminum knobs  Justification: This pre-amp will provide students with expanded opportunities to blend and balance sounds during the recording and mixing process.  Consequences for not funding: Students will continue to use existing equipment.  Courses - MUC111, MUC112, MUC194, MUC 196, MUC 197, MUC 295 Degrees - AAS &amp; CCL in Audio Production Technology, AAS &amp; CCL in Music Business </t>
  </si>
  <si>
    <t>Cristiano, Marilyn</t>
  </si>
  <si>
    <t>110-500-111640</t>
  </si>
  <si>
    <t>Humanities</t>
  </si>
  <si>
    <t>Part-time wages for M-bldg evening secretary</t>
  </si>
  <si>
    <t>Requesting funds for part-time wages for the M-bldg evening secretary, which support four academic divisions.</t>
  </si>
  <si>
    <t>Anonsen, Lori</t>
  </si>
  <si>
    <t>110-500-113550</t>
  </si>
  <si>
    <t>Allied Health</t>
  </si>
  <si>
    <t>Maintain Allied Health Temp. Wages</t>
  </si>
  <si>
    <t>Temporary wages are used in the allied health program/courses to assist with advisement, marketing, and program assessment (i.e. tracking of data for accreditation/certification and program completion) and guest speakers.  The allied health programs this request supports include the Dietetic Technology Consortium Program, EXS Strength and Personal Training degree and certificates, the Teaching Healing and Meditation courses/program, transfer courses to 4 year colleges/universities, and the new sustainability courses,   If not funded, specific program advisement, marketing and program assessment efforts, and guest lecturers will be limited.  The past two years we supplemented allied health marketing funds with te Hold Harmless Funds.  These will not be available next year.  The amount requested has not changed and has been approved for the past 10+ years which is why the yes was marked above to make these funds part of the permanent base budget.</t>
  </si>
  <si>
    <t>250-500-261930</t>
  </si>
  <si>
    <t>Fitness Center</t>
  </si>
  <si>
    <t>Maintain Fitness Center Part-time Wages</t>
  </si>
  <si>
    <t xml:space="preserve">To maintain the Fitness Center part-time temp. wages for 2014-2015 that were in the 2013-2014 budget.  The part-time temp. wages provide for support staff needed by the Fitness Center to maintain current operations/courses.  Consequences of not funding this request is that there will be less assistance at the Fitness Center front desk for Fitness Center students, employees and community members, and the Fitness Center will have difficulty participating in Classroom Assessment, and difficulty maintaining accurate tracking and records (i.e. attendance, health history).       </t>
  </si>
  <si>
    <t>110-500-111720</t>
  </si>
  <si>
    <t>Dance</t>
  </si>
  <si>
    <t>Temp. Guest Artists/Choreographers</t>
  </si>
  <si>
    <t xml:space="preserve">Funds are being requested to continue to raise the artistic level of current dance courses and performances for both PVCC students and audience members.   These funds will be used to hire guest artists/choreographers.  This will allow for vast continued improvement in the quality of public presentations, workshops, and performances.  A higher quality, and expansion of, the dance program will increase community participation in workshops and concert attendance, which will also generate revenue for the college, and increase visibility of the Dance Program.  The increase in visibility can generate an increase in enrollment and FTSE in Dance classes (DAN, DAH, PED).  It also will provide for a higher quality of education/learning experiences in Dance for students enrolled in these courses.  PVCC would not be able to enhance the dance program by raising the level of its artistic programming, public presentations, or utilizing off-campus locations for courses, rehearsals and performances.  Lack of funding would create less diverse programming, lower quality performance, and less off campus/community workshops.  This would lead to a decline in recruitment, enrollment and retention.  Since the PVCC dance program has no new classroom space to grow into, the only way to enhance the program is to raise the level of its artistic programming, public  presentations, and possibly utilize off-campus locations for courses, rehearsals and performances.        </t>
  </si>
  <si>
    <t>Supplies for Dance Program</t>
  </si>
  <si>
    <t>Funds are being requested or instructional supplies to maintain a high quality dance program.  The funds will be used to purchase 1) costumes, props, and lighting gels to aid in performance, 2) to purchase other needed supplies/equipment for dance concerts and visiting guest artists/choreographers, 3) to purchase safety equipment including marley tape and first aid kit supplies, and 4) to purchase percussion instruments to aid dance rehearsals and ethnic dance workshops.</t>
  </si>
  <si>
    <t>Purchase of Dance Music Rights</t>
  </si>
  <si>
    <t xml:space="preserve">Music rights must now be obtained for all songs used in PVCC dance performances.  There are typically significant costs associated with granting permission for music rights to the PVCC Dance Program.  The PVCC Dance Program has two dance productions per year (i.e. fall and spring semesters) that will require the purchase of the rights.  The current Dance Program Budget is not sufficient to cover the cost of purchasing the required music rights.  Consequences of not funding are that PVCC would not be able to provide dance students with the opportunity to perform which will impact recruitment, enrollment and retention, and the community would not benefit from the wonderful performances presented by PVCC's Dance Program.            </t>
  </si>
  <si>
    <t>Dance Work Study Student Request</t>
  </si>
  <si>
    <t xml:space="preserve">A college work study student can assist with secretarial functions needed to support the Dance Program.  These functions include assisting with marketing, mailings, student tracking, special projects, etc.  Consequences of not funding this request include less secretarial support for the Dance Program.  </t>
  </si>
  <si>
    <t>280-500-277000</t>
  </si>
  <si>
    <t>Summer School Fitness Non-Cred</t>
  </si>
  <si>
    <t>Storage Cabinets for Fitness/PED Equipment</t>
  </si>
  <si>
    <t xml:space="preserve">Additional storage cabinets are needed for fitness/PED storage.  When the EMT Program was implemented, the cage in the F-bldg. storage room was loaned to the EMT dept. for their equipment storage and it has never become available for Fitness/PED equipment again.  HES Faculty have tried to find an alternate storage area for equipment on campus without success.  Therefore, storage cabinets in 3 offices/rooms in F-bldg. will help to meet the Fitness CenterPED needs for additional storage, and were determined to be the best option to meet this need.    The storage cabinets being requested have 5 adjustable shelves each, 72H x 36W x 24 1/4D ($525.99 each x 3 per room).  We would have 3 cabinets per room (Sonia F103, Tatum F105, Back Office F104).  $1,577.97 per room x 3 rooms = $4,733.91 + tax and shipping.  Consequences of not funding this request are that equipment will continue to be stored in the open in office and work spaces, and there is no additional space if more equipment for group fitness classes is ordered.  </t>
  </si>
  <si>
    <t>250-500-263260</t>
  </si>
  <si>
    <t>Nutrition</t>
  </si>
  <si>
    <t>Two 1/2 size refrigerators for FON241LL classes</t>
  </si>
  <si>
    <t>2 half size refrigerators are needed to store some FON241LL supplies.  One will be stored at each of PVCC's campuses (i.e. main and Blk. Mtn.) and will be used in FON241LL, as well as in other FON241 sections as needed.  They can also be shared with BIO or other science classes at the Black Mtn. campus if needed.  The two items being requested are Sears Kenmore Model 6931 19 cu.ft. bottom refrigerator/freezers for $699.99 each, total is $1399.98.	  Consequence of not funding is that lab supplies that need refrigeration will continue to be stored in faculty workroom refrigerators.</t>
  </si>
  <si>
    <t>Capital Occupational - Non-Technology</t>
  </si>
  <si>
    <t>Two Large Torso Models for FON classes</t>
  </si>
  <si>
    <t>2 large torso models are needed for FON241LL, FON241, FON100, FON242 &amp; FON245AA.  One torso will be stored at each of PVCC's campuses (i.e. Union Hills and Blk. Mtn.) and will be used in FON241LL, as well as in other FON241 sections as needed.  They can also be shared with BIO or other science classes at the Black Mtn. campus if needed.  Consequences of not funding is that there will be less visual resources to demonstrate or conduct student learning activities in the classroom.</t>
  </si>
  <si>
    <t>Portable Science Lab Workstation for FON241LL in M129</t>
  </si>
  <si>
    <t>A sink and counter is needed for the FON241LL classes.  This science lab has been held in M129, a non-lab science room.  The lab class is being enhanced by PVCC's new RFP Faculty and to accommodate the new labs, and enhance those that are currently part of the class, a sink and counter space are needed.  Currently students and the instructor have to leave the classroom to go and wash their hands and get water for the labs.  This is not ideal.  Installing a permanent counter and sink would cost approximately $20,000 according to quotes from PVCC M&amp;O staff.  The Portable Science Lab Workstation is a great option to a permanent sink and counter and for much less the cost.  The Portable Science Lab Workstation by Monsam is designed to enable 5 students and a teacher to conduct live science experiments in a classroom setting. Students can work in groups of 5 and take turns with blood draws and other lab activities, so one portable science lab workstation should be sufficient for a class of 20-25.  With an extra large counter top space extending over the side panels, it provides all the surface area required to comfortably work on. Sturdily built and completely self contained, it does away with the need for water lines or drains. The workstation includes the following: Hot and cold running water A Portable Butane Micro Burner A chemical and heat resistant counter top  Consequences of not funding are that students and the instructor must leave to get water and wash their hands, and lab activities are limited.</t>
  </si>
  <si>
    <t>Dietetic Technology Program Accreditation Site Visit Cost</t>
  </si>
  <si>
    <t>The Accreditation Council for Education in Nutrition and Dietetics (ACEND) requires a self study and accreditation site visit every 10 years.  The PVCC/CGCC Dietetic Technology Consortium Program will undergo it's self study process and accreditation site visit in Fall 2015.   ACEND has stated that the cost for the consortium accreditation site visit is $7710-9,100.  The cost is shared with CGCC, so an estimated $5,000 will be needed to fund PVCC's portion of the cost.</t>
  </si>
  <si>
    <t>Increase in Organizational Dues for Dietetic Technology (DT) Program</t>
  </si>
  <si>
    <t>The Accreditation Council for Education in Nutrition and Dietetics requires that lead faculty teaching in the program maintain their Registered Dietitian credential status (approx.  $60/year per RFP faculty) and a membership in the Academy of Nutrition and Dietetics (approx. $300 yr/RFP faculty).  PVCC has a new RFP faculty which adds to the prior cost for just one RFP faculty.  In addition, the cost to maintain accreditation status for the DT Program increases each year.  It will increase from $1750 per year in January 2015 to $1850 in January 2016 (i.e. an increase of $100).  Note that the fees are due prior to each January.  The cost above is for an increase to the current organizational dues for the DT Program that are part of the base budget which is currently $2,000.  An additional $570 per year.    If the additional amount cannot be funded, funds will need to come out of the current allied health budget.</t>
  </si>
  <si>
    <t>Temporary Advising Assistance</t>
  </si>
  <si>
    <t>Funds are being requested to continue to hire a temp. PT advisor to assist the Dance Program Director with student advisement.  Dance students need advisement to obtain a 2-year associates degree and to transfer to a 4-year degree in Dance.  It is difficult for PVCC's one Dance Faculty/Program Director to advise in addition to her teaching her instructional load and serve as the director for a Fall and Spring Dance concert, and provide community outreach Dance activities which are often funded in part through grants which she both writes and manages.  It is also difficult for our general advisors to provide the one-on-one advisement which assists with student retention and completion.  Consequences of not funding this request are that individualized advisement in dance will not occur.</t>
  </si>
  <si>
    <t>Temp. Personnel to assist with purchase of Music Rights</t>
  </si>
  <si>
    <t>Music rights must be purchased for the Fall and Spring Dance Concerts. Personnel is needed to contact companies and/or artists to find out if music rights can be purchased for use in the concert(s), what the cost is, and complete the necessary paperwork/payment to secure the music rights for the concerts/performances.</t>
  </si>
  <si>
    <t>280-500-277990</t>
  </si>
  <si>
    <t>EMT Non-Credit</t>
  </si>
  <si>
    <t>Occupational Capital Equipment - EMT/Paramedicine Storage Cabinets</t>
  </si>
  <si>
    <t xml:space="preserve">Storage Cabinets for L101 &amp; L102 needed to store lab science equipment and course materials for adjunct and residential faculty.  Currently there is a lack of storage and office space for storage due to the continued growth of the EMT/Paramedicine Program.  Note that the quantity is listed as 1 above due to the varying items and cost of each storage cabinet listed below:  (6) Alera Storage Cabinet 78 H X 36 W X 24 D Black Office Max Item #684497  $724.99 each  (4) Alera Storage Cabinet 72 H X 36 W X 18 D Putty Office Max Item #684193  $502.99 each  (2) 10000 Series Premium Lateral Files 67 H X 42 W Black Office Max Item #E5OM04940  $1500.00 each  (2) 10000 Series Premium Lateral Files 40 H X 36 W Black Office Max Item #E5OM04928  $800.00 each  (3) 26 Deep Commercial Verticle Files 5-Drawers 62 H Black Office Max Item #E5OM04970  $690,00 each  Consequences of not funding are that equipment and course materials will overcrowd office spaces and the classroom learning environment,.  Finding storage elsewhere on campus has not been possible.  Office storage space is needed to secure personal student and program information. </t>
  </si>
  <si>
    <t>Occupational Capital Request - EMT/Paramedicine Basic Adult CPR Manikins</t>
  </si>
  <si>
    <t>Replacement of Basic Adult CPR Manikins for use in EMT/Parmedicine courses.  Manikins can be shared with the Parmedic to RN Program courses and other NUR and Allied Health (e.g. EXS, HES) courses.  Item Description:  (3) Laerdal Resusci Anne Basic CPR Manikin Basic Full Body with Hardcase Boundtree Catalog Item #L310035  $1139.99 each.  Consequences of not funding would be failure to provide adequate resources for skills training for EMT/Paramedicine, NUR and other Allied Health courses (i.e. EXS, HES)</t>
  </si>
  <si>
    <t>110-500-113520</t>
  </si>
  <si>
    <t>EMT</t>
  </si>
  <si>
    <t>OYO FT (PSA 10) Position for EMT &amp; FSC</t>
  </si>
  <si>
    <t xml:space="preserve">The exploding EMT programs are currently staffed with two full-time board approved RFPs to manage the EMT/Paramedic programs.   Currently, the EMT/FSC programs are sharing one full-time, specially funded PSLA. Approximate annualized FTSE for 2012 is EMT - 175 &amp; FSC - 85   The original EMT budget was created to support five EMT101, five EMT104, three EMT200 and five HCC109 sections annually (18 total). Since then, the EMT program now provides a total of 60 sections, including advanced EMT Paramedic Programs. The EMT program has experienced continuous enrollment growth since 2001.  This growth, along with the growth in Fire Science Program supports the need for this position.    With a permanent board-approved PSLA position and increase in administrative and operational support, the EMT/Paramedic programs will be able to focus on meeting the needs of our growing student population and our customers in the Fire and EMT/Paramedic services.  The consequences for not funding this request is that the EMT/Paramedic and Fire Science programs will not be able to provide the community with the well-trained EMT/Paramedic and Fire Science staff they need and/or students will seek other institutions for their education.       </t>
  </si>
  <si>
    <t>PT EMT/Paramedic Skills Lab Instructors</t>
  </si>
  <si>
    <t>The EMT and Paramedic programs require student-instructor ratios established by the Arizona Department of Health Sciences, American Heart Association, National Registry of EMTs, and CAAHEP (national Paramedic program accreditation).    The consequences of not funding this request may pose the risk that EMT/Paramedic programs will not be able to comply with the state and national instructional standards cited above, and the programs would not be able to provide highly-trained and educated EMS providers to fill immediate EMT and Paramedic positions in the community and state.</t>
  </si>
  <si>
    <t>EMT/Paramedic Skills Lab Evaluators Continuing Request</t>
  </si>
  <si>
    <t>EMT PT PSLA support staff (equipment tech)</t>
  </si>
  <si>
    <t>Continued $20,000 of OYO funding for the EMT/Paramedic Program which has been awarded for at least the last 2 years.  The OYO funding increases the EMT Fund I budget by $20,000, that is the current allocation to support and sustain the growing EMT/Paramedic Program. The $20,000 is for a PT PSLA support staff (equipment tech).</t>
  </si>
  <si>
    <t>Professional Services for EMT Program</t>
  </si>
  <si>
    <t>Cadaver lab provides an opportunity for Paramedic students to experience human anatomy with a live model and perform advanced level invasive skills.  Failure to provide funding for this service jeopardizes human anatomy training and Paramedic students do not receive credit for advanced invasive skills required for state and national certification.</t>
  </si>
  <si>
    <t>Occupational Capital Request - EMT Equipment; Freezer/Refrigerators</t>
  </si>
  <si>
    <t xml:space="preserve">Two Refrigerator/freezers are needed to store lab specimens and temperature sensitive medications for EMT &amp; Paramedicine Courses; EMT104, EMT272AA/AB, EMT235, EMT236, EMT272LL, EMT240, and EMT242.  The two items being requested are Sears Kenmore Model 6931 19 cu.ft. bottom refrigerator/freezers for $699.99 each, total is $1399.98.	                            Consequence of not funding is that lab specimens (e.g. bovine and pig anatomical parts) will spoil and temperature medications will be unusable.  </t>
  </si>
  <si>
    <t>Rubin, James</t>
  </si>
  <si>
    <t>110-500-141160</t>
  </si>
  <si>
    <t>Counseling &amp; Guidance</t>
  </si>
  <si>
    <t>Temp Wages - Administrative Secretary</t>
  </si>
  <si>
    <t xml:space="preserve">The Counseling and Personal Development Division provides a comprehensive counseling instruction and service program to assist students, staff, and community members to attain their academic, career, and personal goals.   DESCRIPTION: * This position provides direct and indirect support to counselor, service faculty and the learners they serve; * This position will help provide support for the administrative tasks associated with iStartSmart?s college success classes * This position provides technical support to assess division efficiency, effectiveness and impact on student learning outcomes;  * This position schedules faculty, staff and students appointments; * The clerical and technical support this position provides is essential in order for the division to fulfill its mission and to become more comprehensive and niche-focused.  *Counselors work with such student population niches as student athletes, students attending orientation (which will likely be required for developmental students), ESL students, and adult re-entry students. Without adequate staffing infrastructure, the ability for Counselors to work effectively and efficiently with these populations can become compromised.   JUSTIFICATION 1. A receptionist position for the Counseling Division has been requested for the past 13 years without being funded. The division had an OYO position for 6 years until 7 years ago when that position was eliminated. For the past 7 years the division has been using temporary funds for this position. Further, the funds were cut by 22% a several years ago which meant a reduction in staff for a position that was already under-funded. For stability purposes, this position should be funded as a full-time position. We are simply requesting temporary funds to maintain the last several years of staffing needs.  2. Significant increases in division staffing, growth and comprehensiveness of division curriculum and services, and student utilization of division programs and services has occurred.  Accordingly, demands on the time and role and function of this position have increased.  3.  With the new student Welcome Center, especially designed for new students, staffing has become even more significant. The need for an administrative assistant is critical to meet student's needs.  CONSEQUENCES FOR NOT FUNDING 1. Less likelihood for Counseling to meet student?s needs appropriately, timely, and adequately. 2. Decline in Counseling organizational efficiency and effectiveness 3. Potential reduction in student access to counseling programs and services. 4. Less success with iStartSmart as those students are heavy users of Counseling </t>
  </si>
  <si>
    <t>250-500-262220</t>
  </si>
  <si>
    <t>CPD102ab</t>
  </si>
  <si>
    <t>Tests</t>
  </si>
  <si>
    <t>Career assessment tests for CPD150, CPD102AB, and career counseling students and community members.</t>
  </si>
  <si>
    <t>Testing License</t>
  </si>
  <si>
    <t>Required license to use and print tests.</t>
  </si>
  <si>
    <t>Chavez, John</t>
  </si>
  <si>
    <t>110-500-131460</t>
  </si>
  <si>
    <t>Library</t>
  </si>
  <si>
    <t>Library Service to Black Mountain; to provide any training or support for our part-time librarians; or to provide adequate reference service on ASK a Librarian during the busiest weeks of our semester</t>
  </si>
  <si>
    <t>OBJ 2.3 ? Adjunct Librarian Growth: The standard request for adjunct librarian hours allows coverage for evenings and weekends. This does not allow us, however, to grow our service to Black Mountain; to provide any training or support for our part-time librarians; or to provide adequate reference service on ASK a Librarian during the busiest weeks of our semester when faculty librarians are teaching, staffing the Information Desk, or attending district and college-wide committee meetings. We propose an increase in adjunct staffing so that we can expand the following:  - Offer library service at Black Mountain 4 hours/week - $3,492  - Provide back-up assistance for ASK and Info Desk staffing during busiest instruction weeks of each semester (16 Hours for 3 weeks per semester) = $2,400</t>
  </si>
  <si>
    <t>2.1, 1.2, 1.3</t>
  </si>
  <si>
    <t>Digital Archive Project - Biblioboard  &amp; Buxton art collection curation</t>
  </si>
  <si>
    <t xml:space="preserve">Digital Archive Project: We have begun adding content to our digital archive, however, we require some additional funding for both resources and staffing.  - Ideally, this would include six hours/week for an adjunct librarian to oversee the digital archive project: including cataloging and the creation of the metadata schema for our platform, Biblioboard, as well as training and supervision of a staff member who will be responsible for the technical input/data entry into Biblioboard.   This librarian will also oversee the curation of the Buxton art collection to ensure that those materials are also findable in Biblioboard, and that the metadata for this collection is consistent. - $5,238.00 </t>
  </si>
  <si>
    <t>230-500-253260</t>
  </si>
  <si>
    <t>Library Fines</t>
  </si>
  <si>
    <t xml:space="preserve">Digital Archive Project - Increase temporary staff to six hours/week for the technical input into Biblioboard. </t>
  </si>
  <si>
    <t xml:space="preserve">Digital Archive Project: We have begun adding content to our digital archive, however, we require some additional funding for both resources and staffing.  - Increase temporary staff to six hours/week for the technical input into Biblioboard. We are converting our existing collection into digital format, as well as adding new content, and this takes time and effort to build. - $1,080.00     </t>
  </si>
  <si>
    <t xml:space="preserve">Adjunct Faculty Summer Support </t>
  </si>
  <si>
    <t>OBJ 2.1?Adjunct Faculty Summer Support - An additional 20 hours per week for 16 weeks during both Summer 2 (July 2014) and Summer 1 (June 2015) sessions.  Total of $15,520 needed.</t>
  </si>
  <si>
    <t>Print &amp; Media Resources: The Buxton Library @ PVCC strives to create and maintain a collection that is reliable, efficient and attractive</t>
  </si>
  <si>
    <t>OBJ 1.1?Print &amp; Media Resources: The Buxton Library @ PVCC strives to create and maintain a collection that is reliable, efficient and attractive. Imagine this scenario: in an un-weeded collection, a student may inadvertently choose an out-of-date book on bioethics, instead of selecting the newest volume on this growing and changing topic. To ensure a relevant collection, we adhere to the guidelines presented by the American Libraries Association. The Buxton Library Collection underwent a stringent weeding endeavor during the 14-15 academic year with 8% of the collection deemed outdated, irrelevant or unused. We endeavor during the 15-16 academic year to create a relevant, updated collection. Will also support course reserves &amp; ereserves(Top 50 courses plus 2 copies of top 10 Titles; eTextbooks for Online Courses).To combat rising prices, we are negotiating more aggressively with publishers; while many publishers recognize the situation and work with us on pricing, a recent study points out that a 7% increase in journal subscriptions alone is not uncommon.</t>
  </si>
  <si>
    <t>1.2, 1.3, 1.4, 2.1</t>
  </si>
  <si>
    <t>1.3 - Legal Required / Obligations</t>
  </si>
  <si>
    <t>Subscriptions: The Buxton Library @ PVCC evaluates and selects subscription databases that support learning and completion in campus and District-wide programs</t>
  </si>
  <si>
    <t xml:space="preserve">OBJ 1.2?Subscriptions: The Buxton Library @ PVCC evaluates and selects subscriptions 	including databases that support learning and completion in campus and District-wide programs--our FY14/15 base budget of $59,745 ($41,745 Databases/$18,000 	Periodicals) is enhanced through one-year only funds to support and expand initiatives in Nursing, Sciences and Developmental Education/Second Language Learners as they are historically more costly.  Subscriptions include print and electronic periodicals, e-books and streaming media.   	 				Budget Request: 	7% Total Market Increase		                        $4,182.00 				Budget Request: OYO Supplemental Subscriptions 		      $37,450.00                                                                                                                                                 __________                                                                                                                                               $41,632.00     </t>
  </si>
  <si>
    <t xml:space="preserve">Build an IDF(independent distribution facility)using current library supply closet to expand, enhance and sustain connectivity throughout the library.	</t>
  </si>
  <si>
    <t xml:space="preserve">OBJ 3.3?Build an IDF(independent distribution facility)using current library supply closet to expand, enhance and sustain connectivity throughout the library.					   </t>
  </si>
  <si>
    <t>4.1, 1.2</t>
  </si>
  <si>
    <t>Student Collaborative Study Space  support</t>
  </si>
  <si>
    <t xml:space="preserve">OBJ 4.3?Student Study Space: Provide additional and highly coveted small group/collaborative study space by converting the remaining office into a study room:  		Monitor-42?/Presentation Station 		$3,000  		Glass Board							$1,563 		Electrical							   $ 100 </t>
  </si>
  <si>
    <t>4.2, 4.1</t>
  </si>
  <si>
    <t>Information Commons Counter / Desk &amp; Staff Offices for point of service to students / community.</t>
  </si>
  <si>
    <t>OBJ 4.2?Information Commons Counter/Desk &amp; Staff Offices: The Buxton Library faculty and staff interact with both the PVCC community and the outlying North Phoenix community. In an effort to provide excellent services to both communities, creating a safe environment is paramount to our mission. A prominently placed joint library services desk provides 1 point of service and information for all library users while protecting existing office space; the addition of 2 staff offices behind this new services area provides safety for both personnel and their belongings. In addition, one access point into library from the commons entry creates a more productive flow of the re-designed library space and provides greater ease and space for sought-after Reserves titles.</t>
  </si>
  <si>
    <t>Electronic Signage Display: Welcome point that provides current information regarding Library instruction and PVCC &amp;/or library events.</t>
  </si>
  <si>
    <t>OBJ 4.4?Electronic Signage Display/with mount/minipc- Is to be used as a welcome point that provides current information regarding Library instruction and PVCC &amp;/or library events</t>
  </si>
  <si>
    <t xml:space="preserve">Support learning and organizational effectiveness through diverse and culturally divergent initiatives such as Learning Week Workshops and Professional Growth Opportunities, Asian Cultural Awareness, </t>
  </si>
  <si>
    <t xml:space="preserve">GOAL 5?Supporting Staff &amp; Faculty: The Buxton Library Faculty and Staff consistently supports learning and organizational effectiveness through diverse and culturally divergent initiatives such as Learning Week Workshops and Professional Growth Opportunities, Asian Cultural Awareness, Genocide Awareness, Gender Awareness/HERstory and National Library Week. </t>
  </si>
  <si>
    <t>2.3, 3.1</t>
  </si>
  <si>
    <t xml:space="preserve"> Library Circulation desk assistance needed to attend to students/community checkout / maintenance of library materials.</t>
  </si>
  <si>
    <t>OBJ 2.6 Library Circulation desk assistance needed to attend to students/community checkout / maintenance of library materials. (Temporary Staffing)</t>
  </si>
  <si>
    <t>Library student assistance for library materials maintenance. (CWS)</t>
  </si>
  <si>
    <t>OBJ 2.7 -- Library student assistance for library materials maintenance for 15/16 FY. (CWS)</t>
  </si>
  <si>
    <t>Marketing: The Buxton Library resources and services.</t>
  </si>
  <si>
    <t>OBJ 1.5?Marketing: The Buxton Library resources and services result in a measurable impact on student success and are accessed equitably across distance, hybrid, and traditional users. Branding and advertising for mission critical services such as ASK 24/7 and One Search as well as advertising resources in the form of posters and bookmarks ensure recognition and use resulting support for completion agendas.  We will identify funding to support these endeavors.</t>
  </si>
  <si>
    <t xml:space="preserve">OBJ 1.3?REQUIRED - MCCCD ONE MARICOPA / One Search Discover Utility ? Per Vice Chancellor?s Office </t>
  </si>
  <si>
    <t>OBJ 1.3?REQUIRED - MCCCD ONE MARICOPA / One Search Discover Utility ? Per Vice Chancellor?s Office (Supports Strategic Goals 1.2, 1.3 &amp; 1.4)</t>
  </si>
  <si>
    <t>OBJ 1.4?Occupational Courses Resources ?Due to the timeliness materials in our Occupation Programs especially accreditation for Nursing, our collection must remain relevant through a stringent weeding</t>
  </si>
  <si>
    <t>OBJ 1.4?Occupational Courses Resources ?Due to the timeliness materials in our Occupation Programs especially accreditation for Nursing, our collection must remain relevant through a stringent weeding and selection process. Supports Strategic Goals  1.2, 1.3 &amp; 1.4</t>
  </si>
  <si>
    <t>Library Computer Lab/Classroom: Hardwire computers to ensure constant connectivity for a best practice instructional model.</t>
  </si>
  <si>
    <t>OBJ 3.1?Computer Lab/Classroom:  Hard wire existing structure to ensure constant connectivity for a best practice instructional model   Supports Strategic Goals 1.2 &amp; 4.1.  Persons Responsible: PVCC IT, Library Faculty &amp; Staff</t>
  </si>
  <si>
    <t>Redesigned / Relocated Library Open Lab</t>
  </si>
  <si>
    <t>Redesigned/Relocated Open Lab: Increase operational efficiency by combining computing, printing and copying tasks in the center southeast portion of the library   Supports Strategic Goals 1.2 &amp; 4.1.  Persons Responsible: PVCC IT, Library Faculty &amp; Staff, &amp; Maintenance/Facilities.</t>
  </si>
  <si>
    <t xml:space="preserve">Create a cost-effective program for recruiting highly qualified and motivated students to meet the library?s needs; </t>
  </si>
  <si>
    <t xml:space="preserve">OBJ 2.4 --  Create a cost-effective program for recruiting highly qualified and motivated 	students to meet the library?s needs; in addition, provides well-prepared short-term employees to assist current employees, so they have opportunity to pursue higher projects involving liaison activities as well as expanding the future adjunct pool.  (4 Hours / $27  per Week(15)  @ Part-Time Wages)		$1,620  </t>
  </si>
  <si>
    <t xml:space="preserve">OBJ 4.1?Physical Space: The Buxton Library endeavors to create a knowledge space where interactions enforce common bonds, a collective identity (Power On) and produce collegial and productive relationships between the library faculty/staff and students, between students and their faculty mentors and amongst students themselves. To accomplish this goal, the Buxton Library proposes to blend aesthetics, pure intellectual emotion, and pragmatics, getting the job done, to transition the library beyond traditional ?book warehouse?. Students respond positively to their space and as such need a place that: is convenient between classes; is available to socialize and be motivated by others, is ready for collaboration; is close to many resources; is safe and provides areas free from distraction; is where textbooks are on reserve; is efficient for copying, printing and scanning; is a great atmosphere:   --Paint $14,000;  --Replaceable Carpet Squares $25,000;  --Updated Lighting to support study areas/security $20,000; --Updated Acoustic Ceiling Tiles $15,000;  --Furniture $20,000;  --Additional electrical outlets to support individual and small group connectivity $2000 </t>
  </si>
  <si>
    <t>Massey, Scott</t>
  </si>
  <si>
    <t>110-500-111750</t>
  </si>
  <si>
    <t>Biology</t>
  </si>
  <si>
    <t>Student/Temporary Lab Assistant for Life Science</t>
  </si>
  <si>
    <t xml:space="preserve">The Student Lab Assistants, under the direction of the Lab Coordinator and/or Lab Techs, will support Life Sciences laboratory activities. These individuals will be responsible for assisting in the preparation of precise chemical solutions, assisting with the setup of laboratory equipment for experiments, disposal of chemical waste, and maintaining the student laboratory environment. All Life Science courses include a laboratory component. To support the Life Science laboratory programs, we have to employ numerous lab assistants. With these individuals, laboratory coverage is provided from 7:00am to 10:00pm, Monday through Thursday and Friday, 8:00am - 2:00pm. With this expanded coverage, the integrity and continuity of the Science laboratories is maintained. If these positions are not funded, the coverage and operations of the Science laboratories will be compromised. </t>
  </si>
  <si>
    <t xml:space="preserve">Part-Time Day Temporary Administrative Secretary For LS Building </t>
  </si>
  <si>
    <t xml:space="preserve">The Life Sciences building requires part-time day administrative secretarial support. The building houses numerous full-time and adjunct faculty and support personnel. Administrative staff support is critical for the functioning of the building and the offering of courses and labs. Full-time and adjunct faculty supported by this individual is required. The workload generated with the operation of this building requires a part-time day administrative secretary. If this request is not funded, the efficient operation of programs, courses and laboratories in the Life Sciences building will suffer. Without a part-time day administrative secretary in the building, students will have no resource to resolve problems associated with courses, labs, instructors and other issues. </t>
  </si>
  <si>
    <t xml:space="preserve">Part-Time Evening Temporary Administrative Secretary for LS/G Coverage </t>
  </si>
  <si>
    <t xml:space="preserve">The Life Sciences building requires a part-time evening administrative secretarial position to support the evening programs in the Science buildings. This part-time evening person will provide secretarial support from Monday through Thursday evenings from 2:00-7:00pm for G, H and LS buildings. In the Science buildings, courses in numerous disciplines are offered into the evening hours Monday-Thursday. There is a need for a part-time evening secretary to support the operation of the buildings. It is extremely important to have consistent and continuous evening coverage. If this request is not funded, then the faculty and staff in the Science buildings will not have a stable, cohesive and adequate amount of support in the evening. It is very important that there be available personnel to direct and guide students to appropriate campus services when necessary. </t>
  </si>
  <si>
    <t>110-500-111770</t>
  </si>
  <si>
    <t>Chemistry</t>
  </si>
  <si>
    <t>Student/Temporary Lab Assistant for Physical Science</t>
  </si>
  <si>
    <t>The Student Lab Assistants, under the direction of the Lab Coordinator and/or Lab Techs, will support Chemistry, Geology, Astronomy, Engineering and Physics laboratory activities. These individuals will be responsible for assisting in the preparation of precise chemical solutions, assisting with the setup of laboratory equipment for experiments, disposal of chemical waste, and maintaining the student laboratory environment. All Physical Science courses include a laboratory component. To support the Physical Science laboratory program, we have to employ numerous lab assistants. With these individuals, laboratory coverage is provided from 7:00am to 10:00pm, Monday through Thursday and Friday, 8:00am - 2:00pm. With this expanded coverage, the integrity and continuity of the Science laboratories is maintained. If these positions are not funded, the coverage and operations of the Science laboratories will be compromised.</t>
  </si>
  <si>
    <t>Black Mtn - Aquila Hall - Student/Temporary Lab Assistant for Physical and Life Sciences Department</t>
  </si>
  <si>
    <t>Black Mtn - Aquila Hall - Student Lab Assistants, under the direction of the Lab Coordinator and/or Lab Tech, will support Chemistry, Geology, Astronomy, Engineering, Physics and Life Sciences laboratory activities. These individuals will be responsible for assisting in the preparation of precise chemical solutions, assisting with the setup of laboratory equipment for experiments, disposal of chemical waste, and maintaining the student laboratory environment. All Physical and Life Science courses include a laboratory component. To support the Physical and Life Sciences laboratory program, we have to employ numerous lab assistants. With these individuals the integrity and continuity of the Science laboratories is maintained. If these positions are not funded, the coverage and operations of the Science laboratories at Black Mtn will be compromised.</t>
  </si>
  <si>
    <t>Black Mtn - Aquila Hall - Operation Funds for Professional Services.</t>
  </si>
  <si>
    <t xml:space="preserve">Black Mtn - Aquila Hall - Operation Funds for Professional Services  ? These services are required for the continued maintenance, operational effectiveness and safety of the Science laboratory facility at the Black Mtn site.  These services include; water treatment for laboratory solutions, chemical waste disposal per OSHA, State, County and Local standards, specimen disposal, microscope/stereoscope maintenance and equipment repair.   If these Professional Services are not funded it would not be possible to support most of these Science laboratory programs at the Black Mtn site.     </t>
  </si>
  <si>
    <t>Black Mtn - Aquila Hall - Operation Funds for General Laboratory Supplies</t>
  </si>
  <si>
    <t xml:space="preserve">Black Mtn - Aquila Hall - Operation Funds for General Laboratory Supplies ? These supplies will be used to support the operational and instructional needs and to maintain the Science labs at the Black Mnt site.  These funds will also be used to replace consumable supplies such as; genetic material used for DNA analysis, vertebrate and invertebrate dissection specimens, Chemicals used for making laboratory solutions and other supplies as required by Laboratory Instructors.  If these General Lab Supplies are not purchased and replaced as needed it will not be possible to support most Science laboratory programs at the Black Mtn site.   </t>
  </si>
  <si>
    <t>Black Mtn - Aquila Hall - Start up Funds for General Laboratory Supplies</t>
  </si>
  <si>
    <t>Black Mtn - Aquila Hall - Science Teaching Labs and Stockroom - These funds are needed to purchase general laboratory supplies that will not be included in the FF&amp;E budget.  The stockroom and teaching labs will need glassware, laboratory implements, chemicals, dissection specimens, and general laboratory supplies.  These supplies are necessary in the day to day operations of any Science Teaching facility.  If these General Lab Supplies are not purchased it will not be possible to support most Science laboratory programs at the Black Mtn site.</t>
  </si>
  <si>
    <t>Bakunowski, Sheri</t>
  </si>
  <si>
    <t>110-500-111180</t>
  </si>
  <si>
    <t>Distance Learning</t>
  </si>
  <si>
    <t>One PT Temp- CDL staff request</t>
  </si>
  <si>
    <t>The Center needs funds to function as an independent department at the current level of service to support the students and faculty participating in the choices @ pvc Distance Learning Program.  With limited classroom space, the choices @ pvc Distance Learning Program provides another opportunity for PVCC to increase enrollment.  This also allows the college to continue to actualize its vision of becoming a more comprehensive college within the limitations of its existing physical facilities. These funds enable this department to provide services at its current level, which will have a positive impact on retention.  This includes office coverage to allow the Center for Distance Learning to be ?open? to assist students and faculty:    M ? Th 8am ? 630pm, F  8am ? 4pm, Sa 9am ? 1pm (first &amp; last of each semester).   A variety of support services to an increasingly larger number of distance learning students and faculty as a result of our growing Online and Hybrid formats in our choices @ pvc Distance Learning Program.  Examples include providing a central location for our choices @ pvc Distance Learning Program information as well as providing the very important communication link between distance learning students and instructors, distribution of large amounts of distance learning instructional materials, the secure handling of large amounts of incoming and outgoing assignments, follow-up phone-call service to students for faculty, the required distance learning student-letter service (a very critical piece of the Online Program) which includes notification to faculty when each student letter has been processed &amp; mailed.     Limiting the growth potential of the choices @ pvc Distance Learning Program will also limit the growth potential for every academic division that offers distance-learning courses and ultimately, the potential growth opportunities for our students.  This will also have a negative effect on the retention of the students already enrolled in our distance learning classes.</t>
  </si>
  <si>
    <t>Miller, Carolyn</t>
  </si>
  <si>
    <t>110-500-131080</t>
  </si>
  <si>
    <t>Instructional Design</t>
  </si>
  <si>
    <t>Registration fee for 6 webinar packages for special populations</t>
  </si>
  <si>
    <t>This line item will allow the CTL to partner with other divisions/departments to offer specialized trainings, webinars, or speakers. The focus of these presentation will be based on special populations or positive social change programming. The CTL will split the cost with a participating division/department. If necessary, the CTL will pay for the webinar/presentation when a division/department lack the funding.</t>
  </si>
  <si>
    <t>1.2, 1.3, 1.4, 2.3, 3.1, 3.2</t>
  </si>
  <si>
    <t>Adjunct Faculty paid professional development</t>
  </si>
  <si>
    <t>In previous years, PVCC has paid adjunct faculty to attend and participate in EDGE and Ready, Set, Go, which are two programs that focus on pedagogy and philosophy of a learning centered college.   EDGE-- 2(sessions) per year. Each sessions 20 people for a total of 40 adjuncts. This is a 16-hour course at 27.50 per hour. This is a total of 17,600.00 READY, SET, GO-- 4(sessions) per year. Each sessions 40 adjunct faculty for a total of 160 adjunct faculty. This is a 3-hour session at 27.50 per hour, which totals $13,200.00 Grand total $30,800.00</t>
  </si>
  <si>
    <t>1.4, 3.2, 2.1, 3.3</t>
  </si>
  <si>
    <t>Pay an honorarium to faculty</t>
  </si>
  <si>
    <t>The STAR quality course program will attract faculty to showcase their quality courses, based on QM standards. This is an opportunity for faculty to faculty collaboration on  effective teaching and learning practices. Also, most of these courses have been developed for alternative delivery formats. We will access the effectiveness of these presentations to see if there is a significant impact on teaching and learning practices.The budget will be used to pay faculty a $50.00 honorarium. My goal is each month select 3 faculty to showcase their course. I will do this each month except May and June. 10 months x 3 faculty per month x 50.00 dollars = $1500.00.</t>
  </si>
  <si>
    <t>Annual Software Licenses</t>
  </si>
  <si>
    <t xml:space="preserve">Due to some reorganization in the CTL, Linda Lawson now reports to the Instructional Designer. In the past, her technology needs were provided through IT. However, now the request must come from the CTL's budget. Below are the annual needs for the Technology Trainer. These annual subscriptions are use to support the whole college and allow the trainer to create training material necessary for training.  Lynda.com ($3,500.00 per year) 10 copies  Camtasia ($300.00 per year) ? 3 copies Windows, 3 copies Mac  Custom Guide ($900.00 per year) Annual License  Snag-it ($100.00 per year) 3 copies Windows 3 copies Mac  Slide Rocket ($480.00)   Note: Camtasia and Snag-it upgrades tend to vary in pricing. Estimated guess.   Total = $5,800 </t>
  </si>
  <si>
    <t>Educator for a Day</t>
  </si>
  <si>
    <t>There is a national program called Educator for a Day. This event allows community members the opportunity to become teachers for a day. This event takes place in November. I would like to solicit 10 community members and faculty for this event. If given funding would like to provide lunch for those who participate in the event. The luncheon will provide an opportunity to share their experience through a dialogue.  Website: http://www.nea.org/grants/36941.htm</t>
  </si>
  <si>
    <t>Adjunct Faculty Personnel</t>
  </si>
  <si>
    <t>This is to maintain funding for the Adjunct Faculty personnel. Historically, this person oversaw the paperwork for adjunct faculty professional growth. I would like to expand the role to provide training sessions on weekends and evenings as well. I will train and mentor the person(s) for the purpose.</t>
  </si>
  <si>
    <t>Shadburne, Michaelle</t>
  </si>
  <si>
    <t>110-500-152350</t>
  </si>
  <si>
    <t>Employee &amp; Organizational Learning</t>
  </si>
  <si>
    <t>Official Functions OYO block funding - support of current E&amp;OL programming (Budget ID 96)</t>
  </si>
  <si>
    <t>As the base budget continues to decrease the amount of activities being asked to be support increase while the cost of food has increased along with the district's selection of an inservice food vendor whose prices are more expensive for less product.  Note this is 5k from OYO block from AA that has been transferred to OYO block for Admin Services.</t>
  </si>
  <si>
    <t>2.3, 3.1, 3.2, 3.3, 4.1, 4.2</t>
  </si>
  <si>
    <t>E&amp;OL Temp support for current programming - Transfer OYO temp funds from AA Block 1 (budget ID 94)</t>
  </si>
  <si>
    <t xml:space="preserve">In previous years this funding was part of the E&amp;OL budget.  Over the years the base temp dollars were swept two times and this funding has been requested using OYO funds.  For the last three years since the CTL was opened this funding was transitioned to  support both the CTL and E&amp;OL. In previous years the OYO allocation for the CTL and E&amp;OL was $25343.  E&amp;OL re-established as standalone unit.  Last year, $20,000 was reallocated to the CTL budget and$5300.00 funding for EOL.  </t>
  </si>
  <si>
    <t>Official Functions support of expanding E&amp;OL role (Budget ID#96)</t>
  </si>
  <si>
    <t>This is a new responsibility and additional role for the Manager of Employee &amp; Organizational Learning in direct response to a defined need from the PVCC Office of the President to align the Center for Employee &amp; Organizational Learning with organizational development efforts.  Several new responsibilities and the current E&amp;OL budget does not have funding to support operational programming in the area of civic engagement and sustainability.</t>
  </si>
  <si>
    <t>OYO temp wage funding for E&amp;OLCivic Engagement and Positive Social Change (Budget ID 93)</t>
  </si>
  <si>
    <t>In additional to the current programming, the manager and her center have been reassignment to align the Center for Employee &amp; Organizational Learning with organizational development efforts in direct response to a defined need from the PVCC Office of the President.  With this assignment are new responsibilities including: - Increase organizational coordination, planning and programming for college-wide civic engagement (positive social change), diversity and inclusion and sustainability initiatives. - Develop, promote and coordinate external educational and community partnerships in support of the college mission. - Increase programming for staff. - Enhance new employee on-boarding experience for faculty, adjunct faculty and staff. This position will continue to support these expanded areas.  When new work and duties are assigned funding should also be provided to support this new work.  In the case of this area temp wages were reduced.</t>
  </si>
  <si>
    <t>OYO Temp wages AA Block II Approved by college president (BUDGET ID# 95 Adjunct Faculty Programming</t>
  </si>
  <si>
    <t>Funds to support adjunct faculty orientation and learning week participation support for diversity and inclusion, civic engagement and positive social change</t>
  </si>
  <si>
    <t>3.1, 2.3, 3.2</t>
  </si>
  <si>
    <t>Gap in support needs vs dept work load and department current and new responsibilities</t>
  </si>
  <si>
    <t>Current funding levels for department support (ongoing and new duties) are at the lowest levels in 10 years.  In order to support a part-time employee for 19.5 hours per week an additional 3500.00 is needed.</t>
  </si>
  <si>
    <t>Replace current laptop that will be 6 years old</t>
  </si>
  <si>
    <t>Laptop replacement plan - current laptop will be six years old - not sure of actual prices for a mac laptop</t>
  </si>
  <si>
    <t>Hoang, Nguyen (Huu)</t>
  </si>
  <si>
    <t>110-500-162160</t>
  </si>
  <si>
    <t>PT Staff for Maintaining College Grant Management and Compliance (19hrs)</t>
  </si>
  <si>
    <t>Without grant management and compliance, the college finance is at risk that may cost college thoursands hundred dollars to couple million dollars. President Requested to institutionalize the college grants function, the college grants management fosters PVCC strategic goals, priorities and initiatives through providing leadership and support for stakeholders in obtaining external funds and managing college grant funding. Beside the top priority providing our leadership in grant managing and compliance, conducting full grant reviews, maintain records of college grant activity, creating grant reports, and working in collaboration with the District Grants Offices about college grants matters, our office also assists faculty and staff develop ideas and needs into fundable proposals that support college goals, priority, and initiatives. We conduct research and identify funding opportunities; provide technical support in the review of and development of grant applications. this operational plan requests a personel staff to continue maintaining the current grant operation and function at PVCC. This request was identified as an operational obligation for PVCC in FY2014-15.</t>
  </si>
  <si>
    <t>4.4, 4.1</t>
  </si>
  <si>
    <t>Part-Time Staff for Suporting College Budget Operation</t>
  </si>
  <si>
    <t xml:space="preserve">This request requires resource for part-time staff (15 hrs/week) to assist the budget manager in daily college budget operations and activities include budget transfer entry, collecting data, and updating some simple reports. In the past years, estimated additional more than 100 hours each year used from budget manager's personal time to complete data entry level for college budget assessment and planning, working on new budget system SPOL data import and export, and maintain as expected level of the budget services to college-wide.   In the past, the college budget manager would be able to receive helps from College Cashier Office but there is no more help available because the Cashier's permanent temporary fund was reduced from 20,550 to Zero. This budget request will help us in data entry and provide the office manager more time to work more effectively on strategic financial support as well as to maintain and conduct more analysis and assessment for college leaders in regarding to college-wide budget. This request also helps us to work on maintaining and enhancing the new college budget system SPOL.  This budget request provides us additional helps in collecting data and data entry for budget requests and financial analysis reports as well as to release time for the Budget and Grants Office's manager to develop more analysis reports for financial strategic plans and financial strategic recommendations in programs relating to student success, and to work on maintaining and enhancing the new budget system SPOL.  College-wide budget and grants operations could be impacted if we continue to short of resources for budget and grants office and will limit expected services in conducting financial reviews, financial analysis, and budget assessment/recommendations for college-wide leaders and managers, and that can impact academic program plans and decision-making relating to student learning and success. </t>
  </si>
  <si>
    <t>Support College-Wide Budget Function and Operation</t>
  </si>
  <si>
    <t xml:space="preserve">This request requires resource to assist college-wide budget and grants function and operation because there is no operational resources available to support college-wide budget and grants daily operational function without these budget dollars.   College-wide could be impacted by this action plan of this budget request. Lack of resource for budget office would limit financial strategic tools and reports providing to college-wide includes account managers, department heads, and college administrators and that can impact academic program plans and decision-making relating to student learning and success.  The budget has been received approval continuously in the past three years (2010-2014) due to the critical needs of the budget for college budget daily operations excepting last year that we used Vice President of Administrative Budget. The funding helps us to maintain the current budget and grants services and enhance the services to the expected level.    </t>
  </si>
  <si>
    <t>Meek, Scott</t>
  </si>
  <si>
    <t>110-500-171011</t>
  </si>
  <si>
    <t>Security Staff Part time wages</t>
  </si>
  <si>
    <t xml:space="preserve">Students and employees are more likely to remain on campus and continue their education/employment at PVCC if they feel safe, thus affecting student and employee retention. Without additional funds will result in the current level of full time staff and the hours not covered with full time staff to remain at current levels. </t>
  </si>
  <si>
    <t>Two Federal College Work Study positions</t>
  </si>
  <si>
    <t xml:space="preserve">Students and employees are more likely to remain on campus if they feel safe, thus affecting student and employee retention. Without additional funds will result in the current level of full time staff and the hours not covered with full time staff to remain at current levels. </t>
  </si>
  <si>
    <t>Replace a1996 Van  and a Safety Patrol Gold Cart</t>
  </si>
  <si>
    <t>Replacment of one 1996 seven passenger van ($30,000) with a new 12 passenger van and replacement of one Public Safety patrol golf cart ($10,000).  New van provides modern safety features compared to 1996 safety features and enhanced reliable transportation for staff and students to ensure they reach their destinations.  Replacement of one golf cart that continues to require maitnenance will provide reliable transportation for officers to patrol the campus.  If van is not replaced, we will continue to utilize 1996 van with over 100,000 miles for staff and student travels.  If golf cart is not replaced, we will continue to use existing golf carts as is.</t>
  </si>
  <si>
    <t>Silcox, Gregory</t>
  </si>
  <si>
    <t>110-500-144010</t>
  </si>
  <si>
    <t>Mens Athletics General</t>
  </si>
  <si>
    <t>STUDENT ATHLETE ACADEMIC SUPPORT</t>
  </si>
  <si>
    <t>110-500-144020</t>
  </si>
  <si>
    <t>Mens Athletics Baseball</t>
  </si>
  <si>
    <t>mandated officials fees 3% increase</t>
  </si>
  <si>
    <t>This is the 2nd year of a 3% increase in fees for officials mandated by the ACCAC (athletic conference). The department assumed this cost last year.  $7,210 will be spent on ACCAC officials in FY15. The requested amount for FY16 is $216.</t>
  </si>
  <si>
    <t>110-500-144100</t>
  </si>
  <si>
    <t>Mens Athletics Soccer</t>
  </si>
  <si>
    <t>increase cost for officials - 3% mandated by ACCAC (athletic conference)</t>
  </si>
  <si>
    <t xml:space="preserve">This is the 2nd year of a 3% increase in the cost of officials, mandated by the ACCAC (athletic conference). Just under $3,000 was spent on men's soccer officials in FY15. The 3% increase is $90.   The department assumed the increase in cost last year. A total of just over $450 in 4 different sports was assumed last year. This year's total will be just under $500 in those 4 sports.   </t>
  </si>
  <si>
    <t>110-500-144101</t>
  </si>
  <si>
    <t>Womens Athletics Soccer</t>
  </si>
  <si>
    <t xml:space="preserve">Mandate 3% increase in officials fees </t>
  </si>
  <si>
    <t xml:space="preserve">This is the 2nd year of a 3% increase in the cost of officials, mandated by the ACCAC (athletic conference). Just under $3,000 was spent on women's soccer officials in FY15. The 3% increase is $90.   The department assumed the increase in cost last year. A total of just over $450 in 4 different sports was assumed last year. This year's total will be just under $500 in those 4 sports.   </t>
  </si>
  <si>
    <t>110-500-144021</t>
  </si>
  <si>
    <t>Womens Athletics Softball</t>
  </si>
  <si>
    <t>Mandated 3% increase in cost of officials</t>
  </si>
  <si>
    <t xml:space="preserve">This is the 2nd year of a 3% increase in the cost of officials, mandated by the ACCAC (athletic conference). Just under $2,500 will be spent on softball officials in FY15. The 3% increase is $90.   The department assumed the increase in cost last year. A total of just over $450 in 4 different sports was assumed last year. This year's total will be just under $500 in those 4 sports.   </t>
  </si>
  <si>
    <t>Napoles, Estelita</t>
  </si>
  <si>
    <t>110-500-141310</t>
  </si>
  <si>
    <t>Dean Of Admissions And Records</t>
  </si>
  <si>
    <t>Temps (2.5 PT Wage Positions) to work the Welcome Center</t>
  </si>
  <si>
    <t>We are requesting budget to hire temporary employees to work the front counter of the Welcome Center and for the A&amp;R Office.    The A&amp;R department has assumed the staffing responsibility for the Center, with this new responsibility the staff have been required to assume most of the Cashiering roles in addition to A&amp;R duties. These employees are also responsible to provide assistance with the back office for A&amp;R.  Back office duties include building courses for transcript evaluations; assit graduation tech; process student requests for transcripts, updating citizenship data, enrollment verifications and other processes.  Consequences of not budgeting this request will impact the services we provide to students, staff and the general public. Longer lines both in person &amp; phones. This will mean back office staff will need to provide counter service which will then impact their work and serivces provided.  Not funding this request can impact our retention rate.  Students may choose to attend a college where transfer work is evaluated more quickly and students will not be required to wait in long lines.  Evaluations provide students quicker access to enrollment, more effective Advising sessions, quicker FA processing and it also impacts other student services &amp; areas.</t>
  </si>
  <si>
    <t>Part-time Wages (2.5 Temp. positions) for Transcript Evaluations</t>
  </si>
  <si>
    <t>This request is tied to the budget request for Welcome Center temp. dollars.  Staff hired for the Center will also be trained to provide assistance to the Admissions &amp; Records back office in order to help meet our goal of reducing the time to complete evaluations.  Consequences of not funding this request can affect our retention rate.  Students may choose to attend a college where transfer work is evaluated more quickly.  Evaluations provide students with quicker access to enrollment; provides more effective Advising sessions; assist Athletics with determining eligibility and also affects amount of Financial Aid a student can request.</t>
  </si>
  <si>
    <t>Two Federal Work Study Fund Positions</t>
  </si>
  <si>
    <t>Increase in printing/binding line</t>
  </si>
  <si>
    <t>With the emphasis on protecting records and to continue operations in the event of a disaster, we will need to begin to microfiche our records so they are not lost.  We will also need to look at an offsite storage facility, maybe look at sharing the cost with FA.  We were waiting for Imaging to copy our records but this will not be available to us for another 2 years at the earliest.</t>
  </si>
  <si>
    <t>3.1, 3.2, 1.2, 3.3, 4.1</t>
  </si>
  <si>
    <t>Goff, Mary Lou</t>
  </si>
  <si>
    <t>110-500-131560</t>
  </si>
  <si>
    <t>Assoc Dean Lrng Re</t>
  </si>
  <si>
    <t>Temporary staff for Computer Commons &amp; Help Desk</t>
  </si>
  <si>
    <t>The Computer Commons relies on temporary staff to provide services to students, faculty and staff. The Commons staff provide support, Monday through Thursday, 7:00am - 10:00pm; Friday, 7:00am - 7:00pm; Saturday, 7:30am - 4:00pm.  The Help Desk relies on temporary staff to provide services to students, faculty and staff. The Help Desk provides support, Monday through Friday, 7:00 am - 7:00 pm.  If this request is not funded, it would compromise the ability of the Commons and the Help Desk to provide timely support to students, faculty and staff and could result in a reduction of service hours.  Commons Temps - $45,000 Help Desk Temps - $66,250 Laptop Cart Temp - $16,250   Total: $127,500</t>
  </si>
  <si>
    <t>Part-time Student Wages</t>
  </si>
  <si>
    <t>The Computer Commons relies on part-time staff to provide services to students, faculty and staff. The Commons staff provide support, Monday through Thursday, 7:00am - 10:00pm; Friday, 7:00am - 7:00pm; Saturday, 7:30am - 4:00pm.  If this request is not funded, it would compromise the ability of the Commons to provide timely support to students, faculty and staff and could result in a reduction of service hours.</t>
  </si>
  <si>
    <t xml:space="preserve">10 Laptop Computers for the Help Desk </t>
  </si>
  <si>
    <t xml:space="preserve"> The Help Desk has received an increased demand for short-term and long-term laptop checkouts for faculty and staff.  If this request is not approved, the Help Desk may not be able to meet the increased demand.  </t>
  </si>
  <si>
    <t>Replace 2 Commons Open Lab Printers</t>
  </si>
  <si>
    <t xml:space="preserve"> These printers were purchased in 2007 and 2008 and meet the criteria for obsolescence replacement.  Students will not have access to reliable printers in the Open Lab.</t>
  </si>
  <si>
    <t>Two Mac Mini Computers for Help Desk</t>
  </si>
  <si>
    <t xml:space="preserve"> Technology Help Desk has been relocated to the Computer Commons.  Previously, Help Desk Technicians used their desktop to provide service.  We now have a dedicated Help Desk counter and we are currently using two obsolete computers.  If this request is not approved, Help Desk technicians will be using unreliable  and out-dated equipment to the campus community.  Current equipment does not meet the software requirements to run Windows in Parallels efficiently. </t>
  </si>
  <si>
    <t>Three 47 LED TV's for Commons East and West Entrances</t>
  </si>
  <si>
    <t xml:space="preserve"> Purchase three 47 LED TV's for the East and West Entrances to the Computer Commons to display the room schedule and display the marketing presentation promoting classes and campus activities. The price includes cost of TV's, installation, mounting and electrical.   Currently, these functions are delivered on two TV's placed on the Check-In Counter which obstruct the view of the student work stations.  The goal of the new placement is to provide information at the entrance to the Commons.     </t>
  </si>
  <si>
    <t>OYO Grade 7 - Evening Computer Information ServicesTechnician</t>
  </si>
  <si>
    <t>This is a critical position in the Computer Commons to meet the need for a board-approved employee to direct the student/temp lab assistants and to provide tier one support for the open lab and classrooms Monday through Friday evening.  Consequence of not filling this position - The Commons would need to reduce the service hours.</t>
  </si>
  <si>
    <t>OYO Grade 9  Evening Client Support Analyst</t>
  </si>
  <si>
    <t>This is a critical position needed to provide evening coverage at the Help Desk.  Consequence of not funding this position - We would need to reduce the service hours for the Help Desk.</t>
  </si>
  <si>
    <t>OYO GR 9 Morning/opener Client Support Analyst</t>
  </si>
  <si>
    <t>This is a critical position for the Help Desk to provide service during the busy start up time.  Consequence of not filling this position - We would not be able to respond as quickly - drop in service level.</t>
  </si>
  <si>
    <t>Loucy, Corey</t>
  </si>
  <si>
    <t>110-500-141250</t>
  </si>
  <si>
    <t>Advising Center</t>
  </si>
  <si>
    <t>Temp Wages Advising Retention Specialist</t>
  </si>
  <si>
    <t>This position was temp wages for a part-time advisor for the previous year.  We do a nice job of meeting front door expectations, but need to improve in our strategies to increase retention of out students.  This person will focus on strategies to reach out to current students with a specific purpose of getting the students to come into the advisement center.  We will target specific cohorts (i.e. students who have tested into developmental reading and/or English, are still enrolled at 45th day, but have not enrolled for the follow semester).   The position will also support all of our retention based events (i.e. On the Go! series, transfer fair, MAPP day, etc).    As summer is quieter, this person will be trained to assist with iStartSmart sessions to develop front door relationships with entering students.  The position will also be trained to advise students when needed.  We will look to hire the person for:  25 hours per week at $15 per hour for a total budget impact of $18750.</t>
  </si>
  <si>
    <t xml:space="preserve">Office Supplies/Event Supplies </t>
  </si>
  <si>
    <t xml:space="preserve">Advising has a limited supply budget.  Over the years to meet the demand of our students with decreasing staffing levels, we have moved to offering more event/group advising sessions.  We are in need of funds to support our efforts.   This funding is critical to offer a professional image of our events.  We are asking for $1000 in additional funds for the events we host from Advising.  These events include:  Advising On the Go!:   8 time per semester Graduation On the Go!:    Once per semester Nursing Info Sessions:  Weekly on Tuesday Evenings University Transfer Fairs:  Once per semester iStartSmart Sessions:  160 times per year MAPP On the Go!  Once each semester Etc. </t>
  </si>
  <si>
    <t>OYO Academic Advisor Position</t>
  </si>
  <si>
    <t>This position is to ensure that Advising can meet our minimum service needs.  With increased demand and decreasing staffing, this position will allow for us to continue to meet the needs of our students.  Advising is operating currently on 2 less FTE advisor positions than we had 2 years ago, plus the loss of our administrative support due to declining budget, needs in in other department and vacancies.  We are becoming almost too lean.  Grade 9 Step 2:  $36,250 Benefits:  Approximately $15750  Total need:  Approximately $52000</t>
  </si>
  <si>
    <t>110-500-141110</t>
  </si>
  <si>
    <t>Minority Student Services (MEN)</t>
  </si>
  <si>
    <t>MEN Program Scholarships</t>
  </si>
  <si>
    <t xml:space="preserve">We have offered MEN program scholarships for the past few years.   We want to assist students with the completion of their degree.  Financial stresses can negatively impact student success.  By offering scholarships, we can help off set some of the financial stresses.  $10,000 for scholarships.  Scholarship money is divided up amongst qualified applicants. </t>
  </si>
  <si>
    <t>MEN Program Events</t>
  </si>
  <si>
    <t>MEN Program offers events, workshops and activities to engage male students at PVCC.  The goal for the program is to connect men to the college, staff and faculty to increase completion and retention.  Meet &amp; Greet Events (Fall and Spring):  $400 End of Semester Events (Fall and Spring):  $200 Panel Discussion lunches (Fall and Spring):  $1200 Open Mic Nights:  $200 Monthly MEN Program Meetings:  $600  Total:  $2400</t>
  </si>
  <si>
    <t>Printing and Office Supplies</t>
  </si>
  <si>
    <t xml:space="preserve">General Office Supplies:  $500 Brochures:  $700 Postcards:  $500 Postage: $225 T-shirts:  $500  Total:  $2425 </t>
  </si>
  <si>
    <t>Hamm, Michael</t>
  </si>
  <si>
    <t>110-500-111800</t>
  </si>
  <si>
    <t>Mathematics</t>
  </si>
  <si>
    <t>PT Evening Secretary</t>
  </si>
  <si>
    <t xml:space="preserve">We would like to continue to provide an evening secretary to work 3 - 7pm Mon - Thurs to provide service for the late afternoon/evening adjuncts and type Faculty Classroom evaluations and Student Evaluation of Instruction for ALL probationary Residential faculty and the adjuncts who get evaluated. </t>
  </si>
  <si>
    <t>iPads for math adjuncts (classroom use)</t>
  </si>
  <si>
    <t>The 10 Residential faculty who regularly use the iPad/apple TV system in the classroom have increased student engagement that, in turn, has led to improved student achievement. We want to share the wealth to our math adjuncts who teach more than 50% of our students. I believe there are at least 10 adjuncts who would be interested in participating in the training and then implementing the iPad usage in their classrooms. All math classrooms are already equipped with the Apple TVs.</t>
  </si>
  <si>
    <t>1.1, 1.2, 1.3</t>
  </si>
  <si>
    <t>Supplemental Tutors for MAT 108</t>
  </si>
  <si>
    <t>For the MAT 108 classes, we need supplemental tutors beyond the one that is assigned to each section. The $25 class fee that MAT 108 students pay covers the one dedicated student tutor. However, if the class fills with 25 students we need 2 additional tutors, since there may be as many as 4-5 different ourses represented. If the class has 12 - 18 students, we need one additional tutor. Improved success in MAT 108 will mean better retention in the students' primary math class, which will, in turn, increase the overall success tates in Developmental math. $3500 will buy us 6 additional tutors (4 sections of 108) for Fall/Spring working 2 hrs/week for 28 weeks at $10/hr.</t>
  </si>
  <si>
    <t>Maintenance Agreement for Electronic Scantron machine</t>
  </si>
  <si>
    <t>We use the electronic programmable, scantron machine to grade common finals, run results and reports for the various course assessments (MAT 082, 09x, 12x, 15x, 142, 187, 213, 218, 220). These results are used to improve instruction and increase student retention.  The standard warranty on the scantron machine will expire Jan 14, 2014. We need to renew the annual service to maintain the machine. It includes free replacement of parts and free phone service to troubleshoot. The cost is $833/yr.</t>
  </si>
  <si>
    <t>Peterson, Nelly</t>
  </si>
  <si>
    <t>110-500-112390</t>
  </si>
  <si>
    <t>Nursing</t>
  </si>
  <si>
    <t>Hire ACLS instructor</t>
  </si>
  <si>
    <t>Learning opportunities for graduating students and possible use for employment.</t>
  </si>
  <si>
    <t>Hesi Exams and Live Review</t>
  </si>
  <si>
    <t>To achieve positive student outcomes.</t>
  </si>
  <si>
    <t>End of block exit exams and hesi live review to Assess student learning outcomes</t>
  </si>
  <si>
    <t>Organizational Dues</t>
  </si>
  <si>
    <t>To pay accreditation fees</t>
  </si>
  <si>
    <t>Operating Supplies</t>
  </si>
  <si>
    <t>To support department's needed supplies for daily operations</t>
  </si>
  <si>
    <t>Conference travel</t>
  </si>
  <si>
    <t>Faculty development for curriculum purposes</t>
  </si>
  <si>
    <t>Coleman, Arthur</t>
  </si>
  <si>
    <t>110-500-111820</t>
  </si>
  <si>
    <t>Math Division</t>
  </si>
  <si>
    <t>OYO Office Coordinator II (PSA 8)</t>
  </si>
  <si>
    <t>Math Center-Office Coordinator II for front desk support.  The Math Center is open 12 hours daily. Support staff is needed to help manage a more cohesive testing/tutoring center for students. Without this support the Math Center's operations would be completely dysfunctional.</t>
  </si>
  <si>
    <t>1.2, 1.3</t>
  </si>
  <si>
    <t>Temporary Funds for Four Temps. in Math Center</t>
  </si>
  <si>
    <t xml:space="preserve">4 Temp employees to help manage Math Center operations. Front desk help for testing and daily operations. Developmental Ed classroom tutor and 2 calculus tutors. </t>
  </si>
  <si>
    <t>Math Center online testing resources</t>
  </si>
  <si>
    <t>Purchase a total quantity of eight (8) Mac desktop computers for use with online testing.  Desktop computers will allow for hardwire connection to campus Internet services as WiFi services continue to be intermittent in Q Building.</t>
  </si>
  <si>
    <t>Math Center proctored testing resources</t>
  </si>
  <si>
    <t xml:space="preserve">Purchase a security camera and wiring system/install for proctored tests in room Q152.  </t>
  </si>
  <si>
    <t>Cornell, Renee</t>
  </si>
  <si>
    <t>110-500-142800</t>
  </si>
  <si>
    <t>Learning Communities</t>
  </si>
  <si>
    <t>Learning Communities contracts for faculty</t>
  </si>
  <si>
    <t>These contracts are for faculty who are planning/teaching/revising new learning communities.</t>
  </si>
  <si>
    <t>official functions to provide food/beverages for learning communities events and student activities</t>
  </si>
  <si>
    <t>general supplies for printing, marketing, brochures, flyers</t>
  </si>
  <si>
    <t>Layshock, Donna</t>
  </si>
  <si>
    <t>110-500-111740</t>
  </si>
  <si>
    <t>Fitness Center - Non Credit</t>
  </si>
  <si>
    <t>Fitness Center Capital Equipment - Treadmills</t>
  </si>
  <si>
    <t xml:space="preserve">The Fitness Center provides the usage of fitness equipment to approximately 2,000 students ranging from 14 through 93 years of age, each week of the year. Instructor's instruct students on how to use the equipment and explain to them the benefits of exercise for their health and wellness. The constant use of the Treadmills has caused a lot of wear and tear on them and they need to be replaced. Increase repair bills on the present treadmills have do not make it cost effective to continue the repairs.  The constant usage of the fitness equipment by this many people makes it necessary to replace the equipment in a timely manner to prevent injury to members and/or liabilities to the College. I equipment is not updated, it becomes costly in repair bills.  </t>
  </si>
  <si>
    <t>Sunder, Paul</t>
  </si>
  <si>
    <t>110-500-114040</t>
  </si>
  <si>
    <t>Fire Science</t>
  </si>
  <si>
    <t>Sustain FSC Skills Lab Instructors &amp; Temp. Lab Tech assistance - Temp wages OYO</t>
  </si>
  <si>
    <t xml:space="preserve">Sustain existing funding of $55,000 in the FSC budget, in order to pay for Skills Evaluators, part-time Instructors, and part-time temp help (lab techs), which is required in order to offer classes and to sustain the FSC Program. This amount was funded last fiscal year and this request has been funded for the past five years, in varying amounts (minimum of $40,000.00).  Consequences of not funding this request are that the FSC Program will have to cancel some classes/reduce enrollments (FSC102 - Fire Operations) because the funds pay for the Skills Lab Instructors and part-time temp help that are required by local, state &amp; federal regulations, in order for us to offer the courses. The FSC102-Fire Fighter Operations Academy course is the cornerstone of entry-level fire fighter training, education and career preparation. This course supports the other courses offered and encourages the students to persist towards program completion.  The FSC program would also not be able to meet the community needs by providing highly educated and trained workers to fill immediate firefighter positions in Maricopa County, as well as statewide, and nationwide. Additionally, we will not be able to service our students and they will seek other programs at other colleges to fulfill their FSC education, training, and developmental needs.   </t>
  </si>
  <si>
    <t>FSC Program Skills Lab Instructors &amp; Lab Techs</t>
  </si>
  <si>
    <t xml:space="preserve">Sustain existing funding of $18,000 in the FSC budget, in order to pay for Skills Evaluators, part-time Instructors, and part-time temp help (lab techs), which is required in order to offer classes and to sustain the FSC Program. This amount was funded last fiscal year and this request has been funded for the past five years, in varying amounts.  Consequences of not funding this request are that the FSC Program will have to cancel some classes/reduce enrollments (FSC102 - Fire Operations) because the funds pay for the Skills Lab Instructors and part-time temp help that are required by local, state &amp; federal regulations, in order for us to offer the courses. The FSC102-Fire Fighter Operations Academy course is the cornerstone of entry-level fire fighter training, education and career preparation. This course supports the other courses offered and encourages the students to persist towards program completion.  The FSC program would also not be able to meet the community needs by providing highly educated and trained workers to fill immediate firefighter positions in Maricopa County, as well as statewide, and nationwide. Additionally, we will not be able to service our students and they will seek other programs at other colleges to fulfill their FSC education, training, and developmental needs.   </t>
  </si>
  <si>
    <t>280-500-278190</t>
  </si>
  <si>
    <t>Replacement of Fire Fighter Protective Clothing</t>
  </si>
  <si>
    <t>Many of the FSC classes require the use of specialized fire fighting clothing, which includes helmet, turnout coat, turnout pants &amp; boots)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844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FY 2007 to FY 2014, 482 CCL?s and 135 AAS degrees have been awarded). Students are drawn to this program due to the quality of instruction, learning strategies, established partnerships, quality of equipment and learning facilities, which has contributed to an average 93.75% pass rate on the AZ State FF I &amp; II certification written exam since spring 2011. During that same period, students have also achieved a 100% success rate on the manipulative skills portion of the same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400 students have been hired as professional firefighters, ranging from Hawaii to New York.  Additionally, this need is to ensure compliance with the industry standard for safety through a certified, scheduled maintenance and repair/replacement process involving the necessary firefighting protective clothing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minimum requirement for employment. This will have a significant negative impact on workforce development. The firefighting protective clothing has a limited operational life span and safety of the students is always our #1 priority. Additionally, we will not be able to service our students and they will seek other programs, at other colleges, to fulfill their needs.</t>
  </si>
  <si>
    <t>Replacement of Fire Fighter SCBA (self-contained breathing apparatus)</t>
  </si>
  <si>
    <t>Many of the FSC classes require the use of an SCBA (self-contained breathing apparatus)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844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FY 2007 to FY 2014, 482 CCL?s and 135 AAS degrees have been awarded). Students are drawn to this program due to the quality of instruction, learning strategies, established partnerships, quality of equipment and learning facilities, which has contributed to an average 93.75% pass rate on the AZ State FF I &amp; II certification written exam since spring 2011. During that same period, students have also achieved a 100% success rate on the manipulative skills portion of the same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400 students have been hired as professional firefighters, ranging from Hawaii to New York.  Additionally, this need is to ensure compliance with the industry standard for safety through a certified, scheduled maintenance and repair/replacement process involving the necessary firefighting protective equipment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minimum requirement for employment. This will have a significant negative impact on workforce development. The SCBA has a limited operational life span and safety of the students is always our #1 priority. Additionally, we will not be able to service our students and they will seek other programs, at other colleges, to fulfill their needs.</t>
  </si>
  <si>
    <t>Wolfe, Stephani</t>
  </si>
  <si>
    <t>110-500-141140</t>
  </si>
  <si>
    <t>Disability Resources And Servi</t>
  </si>
  <si>
    <t>Temporary Office Assistant</t>
  </si>
  <si>
    <t>DRS is requesting continued funding for temporary 25 hour/week Office Assistant.   DRS is a high traffic office that focuses on student support and success. It is essential that the DRS has staff available during business hours and with only two board approved positions a temporary Office Assistant allows for individualized service to students without causing disruptions to overall business operations.   If this additional temporary position is not filled it may cause undue delays in student service and/or provision of their accommodations when additional assistance (such as a reader or scribe) is needed for testing.   This is a permanent budget request as the needs of the office and its students is not likely to decline.</t>
  </si>
  <si>
    <t>1.2, 1.3, 2.1</t>
  </si>
  <si>
    <t>Association of Higher Education and Disability (AHEAD) membership</t>
  </si>
  <si>
    <t>DRS is requesting funding to cover annual membership cost for the Association of Higher Education and Disability (AHEAD).   Membership in AHEAD will provide PV with access to resources and information regarding best practices in the field of disability services. It also provides networking opportunities such as conferences and webinars that allow DRS offices to connect and collaborate.   By not being a member in AHEAD PV may miss out on valuable information and solutions that other campuses have found. This may prevent efficient use of staff and resources as time may be spend addressing issues that colleagues have already identified best practices for.   This is a permanent budget request. The landscape of disability services is constantly changing and collaboration with colleagues will remain a valuable resource.</t>
  </si>
  <si>
    <t>Install wall, divide testing space.</t>
  </si>
  <si>
    <t>DRS is requesting funding to allow for installation of internal wall to divide DRS Testing into two seperate spaces to maximize availability to students.  DRS is currently under utilizing the testing space.  Should a student require a reader or use of a computer the current large shared space cannot be utilized by other students as it will no longer provide a reduced distraction environment.  As the number of students served and requests for accommodations increase it may become increasingly dificult for DRS to help provided proctored testing space to students.    This is a a one time request.  Once the wall is installed the space will be appropriately configured for maximum use.</t>
  </si>
  <si>
    <t>Expand Assistive Technology.</t>
  </si>
  <si>
    <t>DRS would like to purchase additional Smart Pens for students to check-out as well as having funds to replace and/or repair equipment.  Students continue to express increasing interest and utilization of technology to provide them with equal access to their education.  Providing students with accommodations through use of technology equips them with skills that provide greater independence beyond the educational setting.  Additionally, use of technology (Smart Pens, recording devices, etc.) can create significant savings when personnel costs (note taker stipends) semester-over-semester are no longer needed.  This is a permanent budget request.  DRS will need to consistently update Assistive Technology (ATEC) devices so that students are developing relevant skills.</t>
  </si>
  <si>
    <t>110-500-143000</t>
  </si>
  <si>
    <t>Disability Resources/Interpret</t>
  </si>
  <si>
    <t>Interpreters, CART, notetaker stipends</t>
  </si>
  <si>
    <t>DRS is requesting an additional $110,000 over the $40,000 base, to pay for interpreter, CART, and notetaker services.  PVCC is required under the Americans with Disabilities Act (ADA) to provide equal access to all students. Interpreter/CART services are essential to upholding the ADA and providing equal access to our deaf/hard-of-hearing students.  Notetakers provide students with classroom information that they might not otherwise have access to.   Over the previous three years we have averaged just under $200,000 in actual spending for these services.  There was a decrease in FY14 with our final billing total $128, 502. More fully funding this account will allow for seemless provision of services.   If funding is not available and accommodations are not provide PVCC will be in violation of the federal mandates as stated in the ADA and open to litigation. This will be a permanent and ongoing budget request as deaf/hard-of-hearing students and students requiring notetakers will continue to enroll at PVCC.</t>
  </si>
  <si>
    <t>First year costs for AIM database.</t>
  </si>
  <si>
    <t>DRS is requesting funding to purchase, implement, and maintain Accessible Information Management (AIM) database for PVCC.  Purchase of this software will help to move PVCC and MCCCD towards a One Maricopa approach to how accommodations are being determined and provided across all DRS offices.  It will allow any student to seamlessly use there accommodations on any of the MCCCD campuses once they have completed an intake appointment with DRS and been entered into the stystem.  Having each DRS office continue to track and approve accommodations individually for their campus creates duplication of efforts, undue hardship on the student, and creates the possibility of inconsistent determination of accommodations or implementation of processes across MCCCD.  This is a permanent budget request. Once DRS migrates their student informatin and processes to the AIM system there will need to be ongoing funding to support this new, more efficient system.</t>
  </si>
  <si>
    <t>Mitchell, Michael</t>
  </si>
  <si>
    <t>110-500-111470</t>
  </si>
  <si>
    <t>English &amp; Journalism</t>
  </si>
  <si>
    <t>Temp Wages - Hiring an Evening Secretary for the English Division</t>
  </si>
  <si>
    <t>I.  Our Division Secretary carries a heavy load for one person   A) She serves a large number of faculty members for just one person:  in the fall of 2013, she served 49 adjunct instructors, 16 full-time instructors, and two OYO full-time faculty members.  B)  She processes (wordprocesses student and teacher written comments and scantron forms) for more than 30 instructor evaluations per semester.  C)  She  provides support for at least two major programs in our division--FYE/LC and Journalism.  D)  She handles the increased load of scheduling all classes in SIS, which requires more steps to initiate and administer than the old Legacy System.  E)  PVCC initiatives have placed increased demand on our division secretary; she also has extra assignments to complete for supporting Black Mountain, Eary College classes, and ACE classes.  F)  She frequently fills in for  the Communications Division, the Social Science Division, and the Behaviorial Science Divisions when their secretarys have been absent due to medical situations.  II.  We are only asking for a temporary emplyee to fill this evening position.  This individual would  work 19.5 hours per week for 52 weeks of the year.  III.  An evening secretary would assist our day secretary in meeting the heavy demands placed on her.  IV.  The English Division is one of the highest FTSE-generating divisions on campus.  Our divsion serves and our division secretary serves a great number of students every semester.  V.  We have requested this position nine out of the last ten years, and our budget request has never been approved.  VI. Other divisions who serve fewer faculty members and fewer students have evening secretaries.  We have served both students and faculty for these years with no support.  VII.  Most importantly, an evening secretary's presence in the upstairs of M Building would provide a valuable support for evening students and adjunct faculty members.</t>
  </si>
  <si>
    <t>Johnson, Kathaerine</t>
  </si>
  <si>
    <t>110-500-141200</t>
  </si>
  <si>
    <t>Veterans Services Center</t>
  </si>
  <si>
    <t>Part-Time Wages</t>
  </si>
  <si>
    <t xml:space="preserve">The Veteran Services Office only has 2 full-time employees to service the nearly 400 + Veteran students utilizing their benefits at PVCC.  Over the next few years that number is expected to grow quite a bit.  In order to provide the necessary customer service to our students we truly should have 2.5 or 3 staff in the VSO.  Therefore, a request for one (1) part-time staff is requested.  Without this assistance service to the students will suffer, their benefits will not be processed in a timely manner and that can have negative impacts on their academics.  </t>
  </si>
  <si>
    <t>Printing/Binding/Programming</t>
  </si>
  <si>
    <t>In order to create programming for students and staff the VSO needs to be able to create and print the necessary materials in order to do so.  Without these funds the VSO won't be able to print materials for students.</t>
  </si>
  <si>
    <t>General Supplies</t>
  </si>
  <si>
    <t xml:space="preserve">The VSO currently has zero dollars for supplies to run its operation.  These funds are desperately needed so the office can purchase the supplies required to complete the programing and compliance needs. </t>
  </si>
  <si>
    <t>Membership/Organizational Dues/Subscriptions</t>
  </si>
  <si>
    <t xml:space="preserve">In order to keep us with the latest in compliance rules and regulations it is important to have membership in WAVES and other Veteran organizations.  Without these memberships it will become virtually impossible to keep up with the changes in the rules and regulations for Veterans and the college could risk being out of compliance. </t>
  </si>
  <si>
    <t>Travel</t>
  </si>
  <si>
    <t xml:space="preserve">In order to remain in compliance and in order to network and connect with other Veteran colleagues around the country it is important to attend at least one annual conference.  </t>
  </si>
  <si>
    <t>Garcia, Veronica</t>
  </si>
  <si>
    <t>110-500-141060</t>
  </si>
  <si>
    <t>VP Student Affairs</t>
  </si>
  <si>
    <t xml:space="preserve">PVCC Websie Overall </t>
  </si>
  <si>
    <t>$75,000 to hire a firm to assess, recommend and develop a student centered website</t>
  </si>
  <si>
    <t>VOIP Phone System Upgrade</t>
  </si>
  <si>
    <t>Upgrade of phone system</t>
  </si>
  <si>
    <t>CRM System</t>
  </si>
  <si>
    <t>Student Communication Coordinator</t>
  </si>
  <si>
    <t>Secure Access from cashier offices</t>
  </si>
  <si>
    <t>Add a door and swipe access between Admission and Advising hallway.  this will allow students direct access to PVCC advisors, ASU and Grand Canyon advisors.  Also will deny student access to cashier therefore keeping the secure environment required by that department. Take funds from Student Affairs Budget (1.2 M)</t>
  </si>
  <si>
    <t>Maxient Licensing Fees</t>
  </si>
  <si>
    <t>all Maricopa colleges use Maxient and we split the annual licensing fees for software to monitor and house student code of conduct documentations</t>
  </si>
  <si>
    <t>110-500-141360</t>
  </si>
  <si>
    <t>Financial Aid</t>
  </si>
  <si>
    <t>2 Part-Time Staff (25 hours per week per staff)</t>
  </si>
  <si>
    <t xml:space="preserve">Postion 1 = Student Service Specialist.  This position monitors the front counter to assist students when they come with in-person questions.  This position ensures that the students get the information they need and have a positive experience.  This position also assists with outreach and out of class learning assessments.  This position is very important to the operation of the financial aid office as it allows the board approved staff to perform the higher level processing that is required to award student aid,     Postion 2 = Financial Aid Technician.  This position serves as a back up to the front counter when needed.  Additionally, this position processes reports and awards student aid.    Without these two positions the office would not be able to provide efficient and good customer service.  Additionally, there would be great delays in the processing of paperwork as the board approved staff would be forced to work the counter if the temporary staff was not there to do so.  These are imperative positions for my office. </t>
  </si>
  <si>
    <t>NASFAA Membership Dues (Institutional)</t>
  </si>
  <si>
    <t xml:space="preserve">NASFAA is the National Association of Student Financial Aid Administrators.  This national organization provides guidance on rules and regulations, tool kits for remaining in compliance, lobbying, information, research, and networking.  Additionally, they provide learning opportunities through webinars, conferences and workshops.  Aside from the Federal Student Aid Office, NASFAA is considered the experts where aid offices get information and guidance.  This benefits the college by allowing us to get help when needed, information, and access to experts to help us remain in compliance.  If we did not have this membership it would be virtually impossible to be able to confident that we were in compliance and to provide good service to our students.   </t>
  </si>
  <si>
    <t>Metivier, Robert</t>
  </si>
  <si>
    <t>110-500-171040</t>
  </si>
  <si>
    <t>The Supervisor of Maintenance &amp; Grounds request is to provide first-line supervision and task management of personnel for more efficient time management and effective task outcomes by prioritizing and directing the day-to-day staff assignments.  This request not only benefits the Facilities Services department through redirection of workload, but also benefits the College at-large through better efficiency of results. If not approved, Facilities Services leadership will continue to provide the required supervision, although, time for college planning and development is reduced to accommodate for the supervision and direction of staff.  This permanent budget request is minimal as Facilities Services intends to redirect an M&amp;O baseline budget position to support the monetary requirements.</t>
  </si>
  <si>
    <t>Full Time Electronics Technician (Crafts 10)</t>
  </si>
  <si>
    <t>The Electronics Technician request is to provide support and expertise in all Facilities Services and Public Safety Security related electronic components systems for preventative maintenance and life-safety mandated inspections, maintenance, and repair tasks, for examples life safety systems, electronic door access systems, closed-circuit television cameras and related equipment, HVAC electronic components, automated building key control systems, etc.  As PVCC?s automated building systems reach the end of their warranty periods and costs continue to escalate with external vendor maintenance and repair services, currently required to support installed systems, funding this position will provide the college with a resource for more efficient response to resolve issues, while minimizing impacts to the overall operational budget.  Not funding this position request will hamper the overall operational budget while potentially increasing college risks without a readily available human resource to resolve issues expeditiously.  This permanent budget request will greatly assist the College as it continues to expand the high-tech systems with an ever-increasing need for support and maintenance with expert human resources.</t>
  </si>
  <si>
    <t>Short Term Special Services Contract</t>
  </si>
  <si>
    <t>The Special Services Contract request is to create Facilities Services Occupational Safety &amp; Health Association (OSHA) mandated business processes and provide related staff training. OSHA mandates that specific processes are written and available for review upon inspection of College facilities. OSHA additionally mandates that personnel is trained and can articulate where documentation may be found when asked by OSHA inspectors.  Funding the Special Services Contract request will benefit not only the Facilities Services department and its personnel by establishing the requirements by law, but also the College by reducing risks of substantial fines associated without proper written documentation.  Not funding this request may pose significant budget impacts to the College should OSHA inspectors impose fines for insufficient written documentation as required by law.</t>
  </si>
  <si>
    <t>110-500-111545</t>
  </si>
  <si>
    <t>Student Development</t>
  </si>
  <si>
    <t>Continuation - Hoop of Learning Coordinator  through fiscal year (part-time).</t>
  </si>
  <si>
    <t xml:space="preserve">This proposal would allow for the continuation of part time Coordinator for the Hoop of Learning Programs for FY16.    The Hoop of Learning District budget allocation has remained constant despite annual enrollment growth over the past four years.  This has required a greater percentage of funding going to scholarships and a reduction in available funds for personnel.  The Hoop of Learning Coordinator?s hours were cut for 2012-2013 from 40 hrs/wk to 30 hrs/wk and cut once again to 25 hrs/wk starting July 1, 2013.  As a result of temporary staff transition and a reduction in funding for personnel, academic tracking and retention efforts for these programs have been inconsistent in formality, structure, frequency, and effectiveness.  Continuation of this staffing support will allow for year-round continuous targeted student retention efforts with a focus on students? academic success, retention in Hoop of Learning Program, and the retention of  Hoop alumni following completion of this bridge programs to full-time enrollment status as a mainstreamed PVCC student. </t>
  </si>
  <si>
    <t>OYO to Permanent - PSA Grade 9 Early Outreach Student Services Specialist</t>
  </si>
  <si>
    <t xml:space="preserve">In order to ensure continued consistent support of the Early College and Dual Enrollment Programs at PVCC and to assist w/ Early Outreach Programs initiatives, we are requesting continued support for a student services specialist, PSA 9. This position was funded as an OYO position for 14-15, 13-14, 12-13, 11-12 and through three temporary staff positions for 09-11. After four years as an OYO this position has proven critical for the coordination of these early outreach programs.   Early College and other early outreach programs provide extensive support for the high school students including but not limited to registration, advisement, testing, orientation, academic support, mentoring, early alert and tracking.  Coordination and communication for these activities and related clerical needs requires time, consistency, and follow-up.  Due to the nature of the programs, a strong relationship develops between this position and the students and parents.  The consistency and continuity required to facilitate this relationship for student success is best met by a permanent position.   Based on Early College and enrollment in Dual Enrollment from 13-14, the revenues generated from FTSE would enable the college to financially support additional costs incurred by these programs for staffing and other resources with a net revenue of $83,857 to cover college operational services.  The cohorts from CCUSD and PVUSD are projected to produce 63 FTSE yielding $188,328 annually.   Estimated expenditures for the program totaling $104,471 include costs for the PSA 9 position, direct instructional costs, copying and printing, supplies, and official functions.     If this request is not funded, minimal service expectations will not be met.  Student Development Early Outreach would require temporary wages for the staff equivalent to this request to provide a minimal level of support.  Total enrollment and student retention would be negatively impacted.  If no staffing were provided at all, these programs would be eliminated.  There are 386 students enrolled in Early College and Dual Enrollment for Fall 2014.  </t>
  </si>
  <si>
    <t>1.3, 1.5, 2.2, 3.2, 3.1</t>
  </si>
  <si>
    <t>110-500-141830</t>
  </si>
  <si>
    <t>Recruitment</t>
  </si>
  <si>
    <t>Fund Special Recruitment and Outreach events</t>
  </si>
  <si>
    <t>Purchase PVCC Promotional Items for Marketing and Recruitment strategies</t>
  </si>
  <si>
    <t xml:space="preserve">Purchase promotinal items to increase PVCC's image and visibility throughout the community(pens, pencils, bags, shirts and other promotional items).    -- PV Promotional products are a powerful tool to attract prospective studejnts to campus.  They catch the eye potential students and provides a smoth connection between recruiters and prospectve students to talk and ask questions.  They sometimes also leave a lasting impressions and long lasting marketing potential for the college.  </t>
  </si>
  <si>
    <t>1 Full time OYO (grade 9) position</t>
  </si>
  <si>
    <t>Continue to fund a full-time OYO (grade 9) position to support recruitment efforts.    --Currently the recruitment office is runned by a manager and 2 part time staff.   --The funds requested are vital to the continued functions of the recuitment office.  Each temporary employee operates with a spcific job function to enhance and target different niche groups of potential students.  With the proper staff, recruitment can reach out to more prospective students, motivate them to continue on their higher education attainment and assist them with the enrollment process.   --It is inportant to continue to build partnerships with the community and key organizations to increase PVCC's visibility in the community thus increasing enrollment.  This partnerships can only be build by the relationships created by our recruiters. --Without additional staff we would have to cut on recruitment services provided as well as reduce our follow-up efforts.   --The Affordable Care Act also limits the number of hours that a temporary employee may work, resulting in constant staff turnover.  The learning-curve for this position is too steep.  The person in this role must be familiar with all student affairs and academic affairs departments and functions and be familiar with our academic and occupational  programs at an experienced Academic Advisor level.</t>
  </si>
  <si>
    <t>1.3, 1.5</t>
  </si>
  <si>
    <t>Part time wages</t>
  </si>
  <si>
    <t>Recruitment has been reaching out to prospective students at key times of the year via phone to inquire about intent to enroll, answer questions and to ensure enrollment processes are completed.  This phone campaigns have been very fruitful in assisting students navigate through the enrollment process.  Over 3000 calls were made this summer and 520 throughout the fall semester.  We need dedicated staff to check prospective student data on SIS and then follow- up with a phone call.  Many students came to the Recruitment Office to be assisted further as they finalized their enrollment process.</t>
  </si>
  <si>
    <t>Need four work study students for office support, tour guides and call center staff</t>
  </si>
  <si>
    <t>Promotional materials</t>
  </si>
  <si>
    <t xml:space="preserve">Create several publications marketing the benefits of attending PVCC to target populations: ?High School Students ?Non-traditional Students ?Honor Students ?Veterans ?Parents ?Financial Aid/Scholarships ?Spanish Speakers/ESL ?HS Counselors  Develop a series of themed postcards, each communicating to a specific target population listed above.  The postcards would impart a distinct message to the target population and strongly encourage them to take a campus tour and/or continue the next steps of the enrollment process.  </t>
  </si>
  <si>
    <t>5.0 Task</t>
  </si>
  <si>
    <t>110-500-141270</t>
  </si>
  <si>
    <t>Testing</t>
  </si>
  <si>
    <t xml:space="preserve">This position should actually be tied to all department goals as this position will be critical in having sufficient staffing to meet even minimum levels of service in all areas. With the elimination of the Testing Coordinator position, there is only 1 permanent board approved staff in Assessment/Testing which is not sufficient to provide adequate service to our students or to maintain minimum levels of staffing required by our agreements with testing companies. These generally require 2 certified staff on duty at all times the center is open. The level of knowledge and the need for certification to administer certain types of tests required by this position makes it difficult to make do with temporary staff. The need for an additional staff member is ongoing and permanent. A permanent position has been requested each year for many years now. Sometimes we are awarded an OYO position, sometimes not, but the need remains. </t>
  </si>
  <si>
    <t>1.2, 2.1</t>
  </si>
  <si>
    <t>Temporary Staff</t>
  </si>
  <si>
    <t xml:space="preserve">Temporary staff support is needed to provide office coverage when board approved staff are on break or in meetings. Also are required to maintain levels of staffing as required by contracts with various test publishers, generally at least 2 staff members at all times. Temporary staff will also be used to provide coverage for special test sessions such as Enrollment Express, high school outreach programs such as ACE, Hoop of Learning, Early College, and Dual Enrollment as well as testing for recruitment activities for high school seniors. Will also assist with test administration to students with documented disabilities who require special assistance, a separate room, or any accommodations requiring one-on-one staffing such as reading spelling words.  </t>
  </si>
  <si>
    <t>License agreements for testing</t>
  </si>
  <si>
    <t xml:space="preserve">Perception site license approximately $7600 per year </t>
  </si>
  <si>
    <t>Accuplacer Test Units</t>
  </si>
  <si>
    <t>Accuplacer test units required to administer course placement assessments, approximately 25000 units at $1.85 per unit, total $46,250.</t>
  </si>
  <si>
    <t>CELSA Test Units</t>
  </si>
  <si>
    <t>Test units required to administer CELSA placement test for ESL</t>
  </si>
  <si>
    <t>National College Testing Association Dues</t>
  </si>
  <si>
    <t>NCTA (National College Testing Association) institutional membership with up to 10 idividuals participating. This association sets and maintains standards and best practices related to test administration at institutions of higher learning, certifies Test Centers that meet those standards (PVCC's Assessment/Testing Center is certified through NCTA), and promotes communication regarding topics of interest to college test administrators. Membership can really be tied to all our Department/Unit Goals as the information exchanged through NCTA concerns all aspects of testing.</t>
  </si>
  <si>
    <t>Maintenance contract for Scantron</t>
  </si>
  <si>
    <t>Scantron needed to score paper-pencil version of placement tests for students requiring accommodations</t>
  </si>
  <si>
    <t>Site License-CELSA</t>
  </si>
  <si>
    <t>Site license for CELSA testing</t>
  </si>
  <si>
    <t>Part-time temporary manager</t>
  </si>
  <si>
    <t>This request suppports all department goals. Comparable to Coordinator, Testing. Plans and organizes testing activities; plans, conducts and analyzes collection of data; interprets assessment policies and procedures and analyzes student results; provides direction for establishing computer programs to accommodate data collection/analyses; provides testing for students, as well as external testing for national certification; develops goals and objectives for learning strategies; maintains budget; provides resource materials; prepares reports; evaluates program; performs related duties as assigned</t>
  </si>
  <si>
    <t>Description and Justification</t>
  </si>
  <si>
    <t>No</t>
  </si>
  <si>
    <t>Requested Amount</t>
  </si>
  <si>
    <t>Yes</t>
  </si>
  <si>
    <t>No.</t>
  </si>
  <si>
    <t>Object Code</t>
  </si>
  <si>
    <t>Account Number</t>
  </si>
  <si>
    <t>Budget Request Title</t>
  </si>
  <si>
    <t>Funding Type</t>
  </si>
  <si>
    <t>Strategic Priorities</t>
  </si>
  <si>
    <t>Cost Per Item</t>
  </si>
  <si>
    <t>TOTAL:</t>
  </si>
  <si>
    <t>Acad. Affairs - Swept Temp Wages &amp; Schedule Troubleshooting</t>
  </si>
  <si>
    <t>AA</t>
  </si>
  <si>
    <t>IT</t>
  </si>
  <si>
    <t>SA</t>
  </si>
  <si>
    <t>AS</t>
  </si>
  <si>
    <t>PRE</t>
  </si>
  <si>
    <t>Mileage reimbursement for attending district wide and employer events/recruitment</t>
  </si>
  <si>
    <t>College Budget</t>
  </si>
  <si>
    <t>Need funds to support special events hosted on campus.  This special events require heavy marketing and advertising to key stakeholders and prospective students (i.e. Radio advertisng, postcards and postage etc.).  Food or snacks are usually provided. -</t>
  </si>
  <si>
    <t>Expecting Permanent?</t>
  </si>
  <si>
    <t>Manager</t>
  </si>
  <si>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</si>
  <si>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</si>
  <si>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</si>
  <si>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</si>
  <si>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</si>
  <si>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</si>
  <si>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</si>
  <si>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</si>
  <si>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</si>
  <si>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</si>
  <si>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</si>
  <si>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</si>
  <si>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</si>
  <si>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</si>
  <si>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</si>
  <si>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</si>
  <si>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</si>
  <si>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</si>
  <si>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</si>
  <si>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</si>
  <si>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</si>
  <si>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</si>
  <si>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</si>
  <si>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</si>
  <si>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</si>
  <si>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</si>
  <si>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</si>
  <si>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</si>
  <si>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</si>
  <si>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</si>
  <si>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16-031</t>
  </si>
  <si>
    <t>16-032</t>
  </si>
  <si>
    <t>16-033</t>
  </si>
  <si>
    <t>16-034</t>
  </si>
  <si>
    <t>16-035</t>
  </si>
  <si>
    <t>16-036</t>
  </si>
  <si>
    <t>16-037</t>
  </si>
  <si>
    <t>16-038</t>
  </si>
  <si>
    <t>16-039</t>
  </si>
  <si>
    <t>16-040</t>
  </si>
  <si>
    <t>16-041</t>
  </si>
  <si>
    <t>16-042</t>
  </si>
  <si>
    <t>16-043</t>
  </si>
  <si>
    <t>16-044</t>
  </si>
  <si>
    <t>16-045</t>
  </si>
  <si>
    <t>16-046</t>
  </si>
  <si>
    <t>16-047</t>
  </si>
  <si>
    <t>16-048</t>
  </si>
  <si>
    <t>16-049</t>
  </si>
  <si>
    <t>16-050</t>
  </si>
  <si>
    <t>16-051</t>
  </si>
  <si>
    <t>16-052</t>
  </si>
  <si>
    <t>16-053</t>
  </si>
  <si>
    <t>16-054</t>
  </si>
  <si>
    <t>16-055</t>
  </si>
  <si>
    <t>16-056</t>
  </si>
  <si>
    <t>16-057</t>
  </si>
  <si>
    <t>16-058</t>
  </si>
  <si>
    <t>16-059</t>
  </si>
  <si>
    <t>16-060</t>
  </si>
  <si>
    <t>16-061</t>
  </si>
  <si>
    <t>16-062</t>
  </si>
  <si>
    <t>16-063</t>
  </si>
  <si>
    <t>16-064</t>
  </si>
  <si>
    <t>16-065</t>
  </si>
  <si>
    <t>16-066</t>
  </si>
  <si>
    <t>16-067</t>
  </si>
  <si>
    <t>16-068</t>
  </si>
  <si>
    <t>16-069</t>
  </si>
  <si>
    <t>16-070</t>
  </si>
  <si>
    <t>16-071</t>
  </si>
  <si>
    <t>16-072</t>
  </si>
  <si>
    <t>16-073</t>
  </si>
  <si>
    <t>16-074</t>
  </si>
  <si>
    <t>16-075</t>
  </si>
  <si>
    <t>16-076</t>
  </si>
  <si>
    <t>16-077</t>
  </si>
  <si>
    <t>16-078</t>
  </si>
  <si>
    <t>16-079</t>
  </si>
  <si>
    <t>16-080</t>
  </si>
  <si>
    <t>16-081</t>
  </si>
  <si>
    <t>16-082</t>
  </si>
  <si>
    <t>16-083</t>
  </si>
  <si>
    <t>16-084</t>
  </si>
  <si>
    <t>16-085</t>
  </si>
  <si>
    <t>16-086</t>
  </si>
  <si>
    <t>16-087</t>
  </si>
  <si>
    <t>16-088</t>
  </si>
  <si>
    <t>16-089</t>
  </si>
  <si>
    <t>16-090</t>
  </si>
  <si>
    <t>16-091</t>
  </si>
  <si>
    <t>16-092</t>
  </si>
  <si>
    <t>16-093</t>
  </si>
  <si>
    <t>16-094</t>
  </si>
  <si>
    <t>16-095</t>
  </si>
  <si>
    <t>16-096</t>
  </si>
  <si>
    <t>16-097</t>
  </si>
  <si>
    <t>16-098</t>
  </si>
  <si>
    <t>16-099</t>
  </si>
  <si>
    <t>16-100</t>
  </si>
  <si>
    <t>16-101</t>
  </si>
  <si>
    <t>16-102</t>
  </si>
  <si>
    <t>16-103</t>
  </si>
  <si>
    <t>16-104</t>
  </si>
  <si>
    <t>16-105</t>
  </si>
  <si>
    <t>16-106</t>
  </si>
  <si>
    <t>16-107</t>
  </si>
  <si>
    <t>16-108</t>
  </si>
  <si>
    <t>16-109</t>
  </si>
  <si>
    <t>16-110</t>
  </si>
  <si>
    <t>16-111</t>
  </si>
  <si>
    <t>16-112</t>
  </si>
  <si>
    <t>16-113</t>
  </si>
  <si>
    <t>16-114</t>
  </si>
  <si>
    <t>16-115</t>
  </si>
  <si>
    <t>16-116</t>
  </si>
  <si>
    <t>16-117</t>
  </si>
  <si>
    <t>16-118</t>
  </si>
  <si>
    <t>16-119</t>
  </si>
  <si>
    <t>16-120</t>
  </si>
  <si>
    <t>16-121</t>
  </si>
  <si>
    <t>16-122</t>
  </si>
  <si>
    <t>16-123</t>
  </si>
  <si>
    <t>16-124</t>
  </si>
  <si>
    <t>16-125</t>
  </si>
  <si>
    <t>16-126</t>
  </si>
  <si>
    <t>16-127</t>
  </si>
  <si>
    <t>16-128</t>
  </si>
  <si>
    <t>16-129</t>
  </si>
  <si>
    <t>16-130</t>
  </si>
  <si>
    <t>16-131</t>
  </si>
  <si>
    <t>16-132</t>
  </si>
  <si>
    <t>16-133</t>
  </si>
  <si>
    <t>16-134</t>
  </si>
  <si>
    <t>16-135</t>
  </si>
  <si>
    <t>16-136</t>
  </si>
  <si>
    <t>16-137</t>
  </si>
  <si>
    <t>16-138</t>
  </si>
  <si>
    <t>16-139</t>
  </si>
  <si>
    <t>16-140</t>
  </si>
  <si>
    <t>16-141</t>
  </si>
  <si>
    <t>16-142</t>
  </si>
  <si>
    <t>16-143</t>
  </si>
  <si>
    <t>16-144</t>
  </si>
  <si>
    <t>16-145</t>
  </si>
  <si>
    <t>16-146</t>
  </si>
  <si>
    <t>16-147</t>
  </si>
  <si>
    <t>16-148</t>
  </si>
  <si>
    <t>16-149</t>
  </si>
  <si>
    <t>16-150</t>
  </si>
  <si>
    <t>16-151</t>
  </si>
  <si>
    <t>16-152</t>
  </si>
  <si>
    <t>16-153</t>
  </si>
  <si>
    <t>16-154</t>
  </si>
  <si>
    <t>16-155</t>
  </si>
  <si>
    <t>16-157</t>
  </si>
  <si>
    <t>16-158</t>
  </si>
  <si>
    <t>16-159</t>
  </si>
  <si>
    <t>16-160</t>
  </si>
  <si>
    <t>16-161</t>
  </si>
  <si>
    <t>16-162</t>
  </si>
  <si>
    <t>16-163</t>
  </si>
  <si>
    <t>16-164</t>
  </si>
  <si>
    <t>16-165</t>
  </si>
  <si>
    <t>16-166</t>
  </si>
  <si>
    <t>16-167</t>
  </si>
  <si>
    <t>16-168</t>
  </si>
  <si>
    <t>16-169</t>
  </si>
  <si>
    <t>16-170</t>
  </si>
  <si>
    <t>16-171</t>
  </si>
  <si>
    <t>16-172</t>
  </si>
  <si>
    <t>16-173</t>
  </si>
  <si>
    <t>16-174</t>
  </si>
  <si>
    <t>16-175</t>
  </si>
  <si>
    <t>16-176</t>
  </si>
  <si>
    <t>16-177</t>
  </si>
  <si>
    <t>16-178</t>
  </si>
  <si>
    <t>16-179</t>
  </si>
  <si>
    <t>16-180</t>
  </si>
  <si>
    <t>16-181</t>
  </si>
  <si>
    <t>16-182</t>
  </si>
  <si>
    <t>16-183</t>
  </si>
  <si>
    <t>16-184</t>
  </si>
  <si>
    <t>16-185</t>
  </si>
  <si>
    <t>16-186</t>
  </si>
  <si>
    <t>16-187</t>
  </si>
  <si>
    <t>16-188</t>
  </si>
  <si>
    <t>16-189</t>
  </si>
  <si>
    <t>16-190</t>
  </si>
  <si>
    <t>16-191</t>
  </si>
  <si>
    <t>16-192</t>
  </si>
  <si>
    <t>16-193</t>
  </si>
  <si>
    <t>16-194</t>
  </si>
  <si>
    <t>16-195</t>
  </si>
  <si>
    <t>16-196</t>
  </si>
  <si>
    <t>16-197</t>
  </si>
  <si>
    <t>16-198</t>
  </si>
  <si>
    <t>16-199</t>
  </si>
  <si>
    <t>16-200</t>
  </si>
  <si>
    <t>16-201</t>
  </si>
  <si>
    <t>16-202</t>
  </si>
  <si>
    <t>16-203</t>
  </si>
  <si>
    <t>16-204</t>
  </si>
  <si>
    <t>16-205</t>
  </si>
  <si>
    <t>16-206</t>
  </si>
  <si>
    <t>16-207</t>
  </si>
  <si>
    <t>16-208</t>
  </si>
  <si>
    <t>16-209</t>
  </si>
  <si>
    <t>16-210</t>
  </si>
  <si>
    <t>16-211</t>
  </si>
  <si>
    <t>16-212</t>
  </si>
  <si>
    <t>16-213</t>
  </si>
  <si>
    <t>16-214</t>
  </si>
  <si>
    <t>16-215</t>
  </si>
  <si>
    <t>16-216</t>
  </si>
  <si>
    <t>16-217</t>
  </si>
  <si>
    <t>16-219</t>
  </si>
  <si>
    <t>16-220</t>
  </si>
  <si>
    <t>16-221</t>
  </si>
  <si>
    <t>16-222</t>
  </si>
  <si>
    <t>16-223</t>
  </si>
  <si>
    <t>16-224</t>
  </si>
  <si>
    <t>16-225</t>
  </si>
  <si>
    <t>16-226</t>
  </si>
  <si>
    <t>16-227</t>
  </si>
  <si>
    <t>16-228</t>
  </si>
  <si>
    <t>16-229</t>
  </si>
  <si>
    <t>16-230</t>
  </si>
  <si>
    <t>16-231</t>
  </si>
  <si>
    <t>16-232</t>
  </si>
  <si>
    <t>16-233</t>
  </si>
  <si>
    <t>16-234</t>
  </si>
  <si>
    <t>16-235</t>
  </si>
  <si>
    <t>16-236</t>
  </si>
  <si>
    <t>16-237</t>
  </si>
  <si>
    <t>16-238</t>
  </si>
  <si>
    <t>16-239</t>
  </si>
  <si>
    <t>16-240</t>
  </si>
  <si>
    <t>16-241</t>
  </si>
  <si>
    <t>16-242</t>
  </si>
  <si>
    <t>16-243</t>
  </si>
  <si>
    <t>16-244</t>
  </si>
  <si>
    <t>16-245</t>
  </si>
  <si>
    <t>16-246</t>
  </si>
  <si>
    <t>16-247</t>
  </si>
  <si>
    <t>16-248</t>
  </si>
  <si>
    <t>16-249</t>
  </si>
  <si>
    <t>16-250</t>
  </si>
  <si>
    <t>16-251</t>
  </si>
  <si>
    <t>16-252</t>
  </si>
  <si>
    <t>16-253</t>
  </si>
  <si>
    <t>16-254</t>
  </si>
  <si>
    <t>16-255</t>
  </si>
  <si>
    <t>16-256</t>
  </si>
  <si>
    <t>16-257</t>
  </si>
  <si>
    <t>16-258</t>
  </si>
  <si>
    <t>16-259</t>
  </si>
  <si>
    <t>16-260</t>
  </si>
  <si>
    <t>16-261</t>
  </si>
  <si>
    <t>16-262</t>
  </si>
  <si>
    <t>DIV</t>
  </si>
  <si>
    <t>GoalID</t>
  </si>
  <si>
    <t>Object ive  Purpose</t>
  </si>
  <si>
    <t>Dept</t>
  </si>
  <si>
    <t>Dept. Priority</t>
  </si>
  <si>
    <t>Operational</t>
  </si>
  <si>
    <t>Strategic</t>
  </si>
  <si>
    <t>Approved  FY13-14?</t>
  </si>
  <si>
    <t xml:space="preserve">The student athlete academic success program at PVCC has produced exceptional results, particularly in FY13. No less than 9 of 14 teams posted cumulative team GPA's over 3.0. An all-time high of 14 individuals earned Academic All-American honors (3.6 gpa and 45hrs). Included in those results are course completion rates in the 90% range, semester completion and persistence rates just under 90% and a retention rate over 60%. The components of the program; mandatory orientation, mandatory advisement and mandatory PASS time as well as systematic academic tracking and early alert have all contributed to the successes in academic performance demonstrated by PV student athletes.  That said because of the overall increase in the number of student athletes (185 in FY12, 207 in FY14) and the number of faculty responses in the academic tracking and early alert system (PAWS - Paradise Athletic Web System) , the effort necessary to implement the programs, monitor feedback, communicate with students and intervene when necessary has increased.  The college approved a hold harmless request of @ $5,200 (double the original amount requested) for FY14, such that additional help could be hired to do some of the 'grunt' work required of the Coordinator of Student Athlete Support Services. The part-time help allowed the person in that position additional time to devote to the task of supporting academic success endeavors, targeting the men's soccer team. That effort is showing early success as a significantly higher number of men's soccer players remain enrolled as full time students throughout this fall semester than in any previous fall semester. The request is to continue the funding for the additional support such that a student can be hired at $11/hour for 15 hours/week for 16 weeks in both the fall and spring semesters. The total would be 480 hours at $11/hour or $5,280. </t>
  </si>
  <si>
    <t>OYO Career Advisor (Grade 9)</t>
  </si>
  <si>
    <t>Physical Space: The Buxton Library endeavors to create a knowledge space where interactions enforce common bonds, a collective identity (Power On) and produce collegial and productive relationships</t>
  </si>
  <si>
    <t xml:space="preserve">Purchase CRM for PVCC and  $10,000 to maintain a CRM </t>
  </si>
  <si>
    <t>Hire a OYO PSA 10</t>
  </si>
  <si>
    <t>System Administrator II (OYO MAT15)</t>
  </si>
  <si>
    <t>Black Mtn - Aquila Hall - Full-Time Professional Staff Science Lab Technician (Grade 8)</t>
  </si>
  <si>
    <t xml:space="preserve">Black Mtn - Aquila Hall - Science Lab Technician - This new facility will contain two teaching labs; one Physical Science lab room and one Life Sciences lab room, a morgue to contain/maintain one Human Cadaver and other vertebrate lab specimens, a Chemical Storage/Preparation area, and a stockroom  to contain/maintain consumable and non-consumable general supplies.  The Science Lab Technician is responsible for preparing individual laboratory programs and determines lab set-ups; supervises and monitors student assistants in the preparation of laboratory materials, maintains inventories of chemicals, supplies, and equipment; maintains records and writes reports as required.  The benefits for staffing this position is that it will make it possible to maintain continuity with the PVCC main campus Science Department and provide a seamless educational experience at Black Mtn - Aquila Hall.  If this position is not staffed it will not be possible to support any Science laboratory programs at the Black Mtn site.  This position is a Grade 8 PSA - FTE - $54,896, an OYO - $45,776.     </t>
  </si>
  <si>
    <t>Testing Technician PSA Grade 7 (OYO)</t>
  </si>
  <si>
    <t>Student Services Specialist (Grade 9 OYO)</t>
  </si>
  <si>
    <t>Need four (4) work study students for office support, tour guides and as call center staff(phone campaigns)     --Maintain prospective student data      --Gather and put together recruitment materials to be used for recruitment events and preserntations    --Send out requested materials to prospective students    --Answer phones, take messages, schedule appointments    --Greet/meet and support students when recruiters have appointments, meetings, or presenations    --Assist with recruitment events    --Coordinate and provide campus tours    --Assist with calling campaigns when necessary  JUSTIFICATION Federal Work study students provide integral office support (see above) and are great ambassadors for the college.    CONSEQUENCES FOR NOT FUNDING  Without federal work study office support, the current level of services (see above) will be unable to be maintained.</t>
  </si>
  <si>
    <t>Full Time Supervisor Grounds &amp; Maintenance (OYO MAT 14)</t>
  </si>
  <si>
    <t>This request is to hire federal college work study employees.  These employees provide support to the back office of the A&amp;R Office.  These students will work with employees to assist with projects and provide support as needed.  Without the asistance of these student employees our back office work will fall behind and cause a back log.  This could lead to documents being lost or misfiled.</t>
  </si>
  <si>
    <t>OPERATIONAL FUNDING REQUESTS</t>
  </si>
  <si>
    <t>Academic Affairs</t>
  </si>
  <si>
    <t>Administrative Services</t>
  </si>
  <si>
    <t>College President Office</t>
  </si>
  <si>
    <t>COLLEGE WORKSTUDY FUNDING</t>
  </si>
  <si>
    <t>Student Affairs</t>
  </si>
  <si>
    <t>Information Technology</t>
  </si>
  <si>
    <t>Objective  Purpose</t>
  </si>
  <si>
    <t>College/ District Advertising</t>
  </si>
  <si>
    <t>OPERATIONAL FUND  REQUESTS</t>
  </si>
  <si>
    <t>CAPITAL FUND REQUESTS</t>
  </si>
  <si>
    <t>Grand Total For Capital Fund Requests:</t>
  </si>
  <si>
    <t>Academic Affairs Total:</t>
  </si>
  <si>
    <t>Student Affairs Total:</t>
  </si>
  <si>
    <t>Administrative Services Total:</t>
  </si>
  <si>
    <t>Information Technology Total:</t>
  </si>
  <si>
    <t>College President Office Total:</t>
  </si>
  <si>
    <t>PVCC BUDGET DEVELOPMENT for FY2015-16</t>
  </si>
  <si>
    <t>As of January 6, 2015</t>
  </si>
  <si>
    <t>Dept.</t>
  </si>
  <si>
    <t>Goal ID</t>
  </si>
  <si>
    <t>Task ID</t>
  </si>
  <si>
    <t>Temporary wages are used in the allied health program/courses to assist with advisement, marketing, and program assessment (i.e. tracking of data for accreditation/certification and program completion) and guest speakers.  The allied health programs this request supports include the Dietetic Technology Consortium Program, EXS Strength and Personal Training degree and certificates, the Teaching Healing and Meditation courses/program, transfer courses to 4 year colleges/universities, and the new sustainability courses,   If not funded, specific program advisement, marketing and program assessment efforts, and guest lecturers will be limited.  The past two years we supplemented allied health marketing funds with the Hold Harmless Funds.  These will not be available next year.  The amount requested has not changed and has been approved for the past 10+ years which is why the yes was marked above to make these funds part of the permanent base budget.</t>
  </si>
  <si>
    <t>The Accreditation Council for Education in Nutrition and Dietetics requires that lead faculty teaching in the program maintain their Registered Dietitian credential status (approx.  $60/year per RFP faculty) and a membership in the Academy of Nutrition and Dietetics (approx. $300 yr./RFP faculty).  PVCC has a new RFP faculty which adds to the prior cost for just one RFP faculty.  In addition, the cost to maintain accreditation status for the DT Program increases each year.  It will increase from $1750 per year in January 2015 to $1850 in January 2016 (i.e. an increase of $100).  Note that the fees are due prior to each January.  The cost above is for an increase to the current organizational dues for the DT Program that are part of the base budget which is currently $2,000.  An additional $570 per year.    If the additional amount cannot be funded, funds will need to come out of the current allied health budget.</t>
  </si>
  <si>
    <t xml:space="preserve">This proposal would allow for the continuation of part time Coordinator for the Hoop of Learning Programs for FY16.    The Hoop of Learning District budget allocation has remained constant despite annual enrollment growth over the past four years.  This has required a greater percentage of funding going to scholarships and a reduction in available funds for personnel.  The Hoop of Learning Coordinator's hours were cut for 2012-2013 from 40 hrs./wk. to 30 hrs./wk. and cut once again to 25 hrs./wk. starting July 1, 2013.  As a result of temporary staff transition and a reduction in funding for personnel, academic tracking and retention efforts for these programs have been inconsistent in formality, structure, frequency, and effectiveness.  Continuation of this staffing support will allow for year-round continuous targeted student retention efforts with a focus on students? academic success, retention in Hoop of Learning Program, and the retention of  Hoop alumni following completion of this bridge programs to full-time enrollment status as a mainstreamed PVCC student. </t>
  </si>
  <si>
    <t xml:space="preserve">OBJ 1.3?REQUIRED - MCCCD ONE MARICOPA / One Search Discover Utility ? Per Vice Chancellor's Office </t>
  </si>
  <si>
    <t>OBJ 1.3?REQUIRED - MCCCD ONE MARICOPA / One Search Discover Utility ? Per Vice Chancellor's Office (Supports Strategic Goals 1.2, 1.3 &amp; 1.4)</t>
  </si>
  <si>
    <t xml:space="preserve">Create a cost-effective program for recruiting highly qualified and motivated students to meet the library's needs; </t>
  </si>
  <si>
    <t xml:space="preserve">OBJ 2.4 --  Create a cost-effective program for recruiting highly qualified and motivated 	students to meet the library's needs; in addition, provides well-prepared short-term employees to assist current employees, so they have opportunity to pursue higher projects involving liaison activities as well as expanding the future adjunct pool.  (4 Hours / $27  per Week(15)  @ Part-Time Wages)		$1,620  </t>
  </si>
  <si>
    <t>Part-time wages for M-bldg. evening secretary</t>
  </si>
  <si>
    <t>Requesting funds for part-time wages for the M-bldg. evening secretary, which support four academic divisions.</t>
  </si>
  <si>
    <t>Learning Assistance</t>
  </si>
  <si>
    <t>The LSC needs $170,000 to provide basic tutoring services to PVCC students in the LSC, at Q, and at Black Mountain.  Wages range from $9.09/hour for those without a bachelor's degree, usually university juniors and seniors, to $13.64/hour for adjunct faculty.</t>
  </si>
  <si>
    <t>Academic Reading Coaches</t>
  </si>
  <si>
    <t>For the MAT 108 classes, we need supplemental tutors beyond the one that is assigned to each section. The $25 class fee that MAT 108 students pay covers the one dedicated student tutor. However, if the class fills with 25 students we need 2 additional tutors, since there may be as many as 4-5 different courses represented. If the class has 12 - 18 students, we need one additional tutor. Improved success in MAT 108 will mean better retention in the students' primary math class, which will, in turn, increase the overall success tates in Developmental math. $3500 will buy us 6 additional tutors (4 sections of 108) for Fall/Spring working 2 hrs./week for 28 weeks at $10/hr.</t>
  </si>
  <si>
    <t>The STAR quality course program will attract faculty to showcase their quality courses, based on QM standards. This is an opportunity for faculty to faculty collaboration on  effective teaching and learning practices. Also, most of these courses have been developed for alternative delivery formats. We will access the effectiveness of these presentations to see if there is a significant impact on teaching and learning practices. The budget will be used to pay faculty a $50.00 honorarium. My goal is each month select 3 faculty to showcase their course. I will do this each month except May and June. 10 months x 3 faculty per month x 50.00 dollars = $1500.00.</t>
  </si>
  <si>
    <t>I.  Our Division Secretary carries a heavy load for one person   A) She serves a large number of faculty members for just one person:  in the fall of 2013, she served 49 adjunct instructors, 16 full-time instructors, and two OYO full-time faculty members.  B)  She processes (word-processes student and teacher written comments and scantron forms) for more than 30 instructor evaluations per semester.  C)  She  provides support for at least two major programs in our division--FYE/LC and Journalism.  D)  She handles the increased load of scheduling all classes in SIS, which requires more steps to initiate and administer than the old Legacy System.  E)  PVCC initiatives have placed increased demand on our division secretary; she also has extra assignments to complete for supporting Black Mountain, Early College classes, and ACE classes.  F)  She frequently fills in for  the Communications Division, the Social Science Division, and the Behavioral Science Divisions when their secretaries have been absent due to medical situations.  II.  We are only asking for a temporary employee to fill this evening position.  This individual would  work 19.5 hours per week for 52 weeks of the year.  III.  An evening secretary would assist our day secretary in meeting the heavy demands placed on her.  IV.  The English Division is one of the highest FTSE-generating divisions on campus.  Our division serves and our division secretary serves a great number of students every semester.  V.  We have requested this position nine out of the last ten years, and our budget request has never been approved.  VI. Other divisions who serve fewer faculty members and fewer students have evening secretaries.  We have served both students and faculty for these years with no support.  VII.  Most importantly, an evening secretary's presence in the upstairs of M Building would provide a valuable support for evening students and adjunct faculty members.</t>
  </si>
  <si>
    <t xml:space="preserve">General Operational funds for Black mtn ? Supplies/support for operational and instructional needs to maintain the campus site. In addition to supplies, funds are also used for marketing, special events, and out reach to the community (Welcome weeks, promotional items, campus/community events). Including facility rental  All funds to support Black Mtn are in OYO status, this request would allow us to continue the day-to-day operation of the building and its services provided.  Consequence: Without funds the site would not be able to operate and would be dependent on funds from the various divisions/departments for day to day needs. </t>
  </si>
  <si>
    <t>Funding for Security position to continue services. Currently Security is funded at 75%, 50% is base and 25% is funded as OYO. This request is for the difference needed to maintain 75% coverage.?  Staffing for the site is necessary to maintain the site and its services.?  Consequences: The extended hours of service are to cover 2:30-5:30 when we have a larger number of Cave Creek unified children on site. Patrolling is needed to discourage vandalism, dangerous behavior (bike riding between parking lots, skateboarding on concrete benches). Current year incidents: Vandalism in excess of $70,000, drug dealing in parking lot, joy riding under age kids in parking lot, wallet theft ring, threat of revenge against student, collapse person (health) these are some of the incidents that are handled by this person.?</t>
  </si>
  <si>
    <t xml:space="preserve">Black Mtn - Aquila Hall - The security position is currently funded at 50% base, and 25% OYO. This request would allow for 40 hours per week of safety coverage. This coverage will still be minimal coverage (Noon - 10pm Mon-Thur) but will allow for safety coverage throughout the afternoon-evening.   Staffing for the site is necessary to maintain the site and its services. Black mtn staff will continue to cover the remaining hours.   Consequence: The current coverage is from 2:30-10P. The hours of operation are 7:30a-10:00p M-R, 8:00a-2:00p Fri.  Safety needs are currently covered by Student Services Specialist, Admin Assistant, and Site Management. Dedicated staff is needed for these services. </t>
  </si>
  <si>
    <t xml:space="preserve">The Counseling and Personal Development Division provides a comprehensive counseling instruction and service program to assist students, staff, and community members to attain their academic, career, and personal goals.   DESCRIPTION: * This position provides direct and indirect support to counselor, service faculty and the learners they serve; * This position will help provide support for the administrative tasks associated with iStartSmart?s college success classes * This position provides technical support to assess division efficiency, effectiveness and impact on student learning outcomes;  * This position schedules faculty, staff and students appointments; * The clerical and technical support this position provides is essential in order for the division to fulfill its mission and to become more comprehensive and niche-focused.  *Counselors work with such student population niches as student athletes, students attending orientation (which will likely be required for developmental students), ESL students, and adult re-entry students. Without adequate staffing infrastructure, the ability for Counselors to work effectively and efficiently with these populations can become compromised.   JUSTIFICATION 1. A receptionist position for the Counseling Division has been requested for the past 13 years without being funded. The division had an OYO position for 6 years until 7 years ago when that position was eliminated. For the past 7 years the division has been using temporary funds for this position. Further, the funds were cut by 22% a several years ago which meant a reduction in staff for a position that was already under-funded. For stability purposes, this position should be funded as a full-time position. We are simply requesting temporary funds to maintain the last several years of staffing needs.  2. Significant increases in division staffing, growth and comprehensiveness of division curriculum and services, and student utilization of division programs and services has occurred.  Accordingly, demands on the time and role and function of this position have increased.  3.  With the new student Welcome Center, especially designed for new students, staffing has become even more significant. The need for an administrative assistant is critical to meet student's needs.  CONSEQUENCES FOR NOT FUNDING 1. Less likelihood for Counseling to meet students needs appropriately, timely, and adequately. 2. Decline in Counseling organizational efficiency and effectiveness 3. Potential reduction in student access to counseling programs and services. 4. Less success with iStartSmart as those students are heavy users of Counseling </t>
  </si>
  <si>
    <t>As the base budget continues to decrease the amount of activities being asked to be support increase while the cost of food has increased along with the district's selection of an in service food vendor whose prices are more expensive for less product.  Note this is 5k from OYO block from AA that has been transferred to OYO block for Admin Services.</t>
  </si>
  <si>
    <t xml:space="preserve">Increasing the number of students and community member served and meeting the increased demand. During the last six months the number of walk-ins have increased by 20% and the number of appointments have increased by 33% compared to the same time frame in FY14. The number of students served through classroom presentations increased by 15%. Facebook was introduced and had 501 visitors. There is also an increased demand for Career Services support for internships in STEAM related majors.  Also increasing visibility with high school bridge programs and high schools. </t>
  </si>
  <si>
    <t xml:space="preserve">This request is for the Diversity/Inclusion Committee  Increase the number of diversity/cultural awareness opportunities for faculty and staff by increasing the cultural grant  to support faculty, staff, and students who want to host events such as Hispanic Heritage Month/Black History/Women/Native American Month/Asian/ Indian/ Disabilities Awareness, LGBTQ, and other relevant cultural events at PVCC. We are requesting an increase to the Cultural Grant of $5,000  Support a national speaker or two per fiscal year to provide diversity and cultural training for faculty and staff in addition to the training available by the EOLT:  $5,000  </t>
  </si>
  <si>
    <t xml:space="preserve">PVCC Website Overall </t>
  </si>
  <si>
    <t xml:space="preserve"> The FY15 budget did not reflect an increase in funding. As a result, the Office of Student Life has been challenged in trying to accommodate the numerous requests for club advising and support, classroom support of teambuilding training, and campus committee involvement. This is a result largely of office coverage issues, as many full-time staff members are out of the office simultaneously. An increase to our funding will provide consistent front office support for phone and walk-in inquiries, as well as the recently acquired ID card printing service.    Student Life was without an Office Coordinator since the end of the Spring 2011 Semester. As a result, the Office was forced to close for significant amounts of time on various dates to be  available on many different parts of campus. . Without an administrative staff presence (which can be achieved with two temporary employees), current board-approved staff will be forced to scale back program efforts away from the office in order provide office coverage.   Office Staff provide much needed logistical support for all student life initiatives, of which, there are several.</t>
  </si>
  <si>
    <t xml:space="preserve">Position 1 = Student Service Specialist.  This position monitors the front counter to assist students when they come with in-person questions.  This position ensures that the students get the information they need and have a positive experience.  This position also assists with outreach and out of class learning assessments.  This position is very important to the operation of the financial aid office as it allows the board approved staff to perform the higher level processing that is required to award student aid,     Position 2 = Financial Aid Technician.  This position serves as a back up to the front counter when needed.  Additionally, this position processes reports and awards student aid.    Without these two positions the office would not be able to provide efficient and good customer service.  Additionally, there would be great delays in the processing of paperwork as the board approved staff would be forced to work the counter if the temporary staff was not there to do so.  These are imperative positions for my office. </t>
  </si>
  <si>
    <t>NCTA (National College Testing Association) institutional membership with up to 10 individuals participating. This association sets and maintains standards and best practices related to test administration at institutions of higher learning, certifies Test Centers that meet those standards (PVCC's Assessment/Testing Center is certified through NCTA), and promotes communication regarding topics of interest to college test administrators. Membership can really be tied to all our Department/Unit Goals as the information exchanged through NCTA concerns all aspects of testing.</t>
  </si>
  <si>
    <t>This request supports all department goals. Comparable to Coordinator, Testing. Plans and organizes testing activities; plans, conducts and analyzes collection of data; interprets assessment policies and procedures and analyzes student results; provides direction for establishing computer programs to accommodate data collection/analyses; provides testing for students, as well as external testing for national certification; develops goals and objectives for learning strategies; maintains budget; provides resource materials; prepares reports; evaluates program; performs related duties as assigned</t>
  </si>
  <si>
    <t xml:space="preserve">Purchase promotional items to increase PVCC's image and visibility throughout the community(pens, pencils, bags, shirts and other promotional items).    -- PV Promotional products are a powerful tool to attract prospective students to campus.  They catch the eye potential students and provides a smooth connection between recruiters and prospective students to talk and ask questions.  They sometimes also leave a lasting impressions and long lasting marketing potential for the college.  </t>
  </si>
  <si>
    <t>Continue to fund a full-time OYO (grade 9) position to support recruitment efforts.    --Currently the recruitment office is runned by a manager and 2 part time staff.   --The funds requested are vital to the continued functions of the recruitment office.  Each temporary employee operates with a specific job function to enhance and target different niche groups of potential students.  With the proper staff, recruitment can reach out to more prospective students, motivate them to continue on their higher education attainment and assist them with the enrollment process.   --It is important to continue to build partnerships with the community and key organizations to increase PVCC's visibility in the community thus increasing enrollment.  This partnerships can only be build by the relationships created by our recruiters. --Without additional staff we would have to cut on recruitment services provided as well as reduce our follow-up efforts.   --The Affordable Care Act also limits the number of hours that a temporary employee may work, resulting in constant staff turnover.  The learning-curve for this position is too steep.  The person in this role must be familiar with all student affairs and academic affairs departments and functions and be familiar with our academic and occupational  programs at an experienced Academic Advisor level.</t>
  </si>
  <si>
    <t>We are requesting budget to hire temporary employees to work the front counter of the Welcome Center and for the A&amp;R Office.    The A&amp;R department has assumed the staffing responsibility for the Center, with this new responsibility the staff have been required to assume most of the Cashiering roles in addition to A&amp;R duties. These employees are also responsible to provide assistance with the back office for A&amp;R.  Back office duties include building courses for transcript evaluations; assist graduation tech; process student requests for transcripts, updating citizenship data, enrollment verifications and other processes.  Consequences of not budgeting this request will impact the services we provide to students, staff and the general public. Longer lines both in person &amp; phones. This will mean back office staff will need to provide counter service which will then impact their work and services provided.  Not funding this request can impact our retention rate.  Students may choose to attend a college where transfer work is evaluated more quickly and students will not be required to wait in long lines.  Evaluations provide students quicker access to enrollment, more effective Advising sessions, quicker FA processing and it also impacts other student services &amp; areas.</t>
  </si>
  <si>
    <t>Men Athletics General</t>
  </si>
  <si>
    <t>Men Athletics Baseball</t>
  </si>
  <si>
    <t>Men Athletics Soccer</t>
  </si>
  <si>
    <t>Women's Athletics Soccer</t>
  </si>
  <si>
    <t>Women's Athletics Softball</t>
  </si>
  <si>
    <t>DRS is requesting funding to purchase, implement, and maintain Accessible Information Management (AIM) database for PVCC.  Purchase of this software will help to move PVCC and MCCCD towards a One Maricopa approach to how accommodations are being determined and provided across all DRS offices.  It will allow any student to seamlessly use there accommodations on any of the MCCCD campuses once they have completed an intake appointment with DRS and been entered into the system.  Having each DRS office continue to track and approve accommodations individually for their campus creates duplication of efforts, undue hardship on the student, and creates the possibility of inconsistent determination of accommodations or implementation of processes across MCCCD.  This is a permanent budget request. Once DRS migrates their student information and processes to the AIM system there will need to be ongoing funding to support this new, more efficient system.</t>
  </si>
  <si>
    <t>Without grant management and compliance, the college finance is at risk that may cost college thousands hundred dollars to couple million dollars. President Requested to institutionalize the college grants function, the college grants management fosters PVCC strategic goals, priorities and initiatives through providing leadership and support for stakeholders in obtaining external funds and managing college grant funding. Beside the top priority providing our leadership in grant managing and compliance, conducting full grant reviews, maintain records of college grant activity, creating grant reports, and working in collaboration with the District Grants Offices about college grants matters, our office also assists faculty and staff develop ideas and needs into fundable proposals that support college goals, priority, and initiatives. We conduct research and identify funding opportunities; provide technical support in the review of and development of grant applications. this operational plan requests a personnel staff to continue maintaining the current grant operation and function at PVCC. This request was identified as an operational obligation for PVCC in FY2014-15.</t>
  </si>
  <si>
    <t>Part-Time Staff for Supporting College Budget Operation</t>
  </si>
  <si>
    <t xml:space="preserve">This request requires resource for part-time staff (15 hrs./week) to assist the budget manager in daily college budget operations and activities include budget transfer entry, collecting data, and updating some simple reports. In the past years, estimated additional more than 100 hours each year used from budget manager's personal time to complete data entry level for college budget assessment and planning, working on new budget system SPOL data import and export, and maintain as expected level of the budget services to college-wide.   In the past, the college budget manager would be able to receive helps from College Cashier Office but there is no more help available because the Cashier's permanent temporary fund was reduced from 20,550 to Zero. This budget request will help us in data entry and provide the office manager more time to work more effectively on strategic financial support as well as to maintain and conduct more analysis and assessment for college leaders in regarding to college-wide budget. This request also helps us to work on maintaining and enhancing the new college budget system SPOL.  This budget request provides us additional helps in collecting data and data entry for budget requests and financial analysis reports as well as to release time for the Budget and Grants Office's manager to develop more analysis reports for financial strategic plans and financial strategic recommendations in programs relating to student success, and to work on maintaining and enhancing the new budget system SPOL.  College-wide budget and grants operations could be impacted if we continue to short of resources for budget and grants office and will limit expected services in conducting financial reviews, financial analysis, and budget assessment/recommendations for college-wide leaders and managers, and that can impact academic program plans and decision-making relating to student learning and success. </t>
  </si>
  <si>
    <t xml:space="preserve">The HR Office requires consistent, knowledgeable front desk staff to ensure exceptional customer service, assure new hire documents comply with federal and state laws, and MCC policies and procedures related to basic HR functions. This position enters all new hires data into HRMS, is responsible for I-9 documentation, provides assistance with Payroll functions, and oversees records management for personnel files and all adjunct faculty files.  Continuing OYO funding for an HR Assistant will ensure that laws, policies, procedures and paperwork related to core HR functions are handled in a consistent, accurate and timely manner. This position enters all new hires data into HRMS, is responsible for I-9 documentation, provides assistance with Payroll functions, and oversees records management for personnel files and all adjunct faculty files.   The loss of funding for this position would be extremely detrimental to the operation of the HR office. The loss of this position would negatively impact customer service and result in delays in all HR processes, particularly related to support functions in the recruitment, screening and hiring areas.  We currently have an incumbent in this role who is trained and provides exceptional service to faculty, staff and senior management at PVCC. The loss of funding for this position would cause significant negative impact to the department and to PVCC, and would slow down virtually every HR process.  </t>
  </si>
  <si>
    <t xml:space="preserve">SHRM is the leading international organization devoted to human resource management.  Membership in SHRM provides significant opportunities for HR professionals to obtain on-going professional development, seek out best practices white papers, review business models for diversity and inclusion as well as provides invaluable resources related to human resource legal and operational activities.  </t>
  </si>
  <si>
    <t>This finding would benefit the HR staff by enhancing their HR knowledge, and subsequent increase in operational efficiency, as well as enhancing knowledge of diversity and inclusion legal and ethical business practices.</t>
  </si>
  <si>
    <t>Gap in support needs vs dept. work load and department current and new responsibilities</t>
  </si>
  <si>
    <t>OYO Grade 7 - Evening Computer Information Services Technician</t>
  </si>
  <si>
    <t>Annual payment for hosted line management services for the Welcome Center.  This is a One Maricopa initiative and PVCC participates with other campuses.  DO ITS has indicated it will pay for QLess use.  This is a budget placeholder for FY16 in case District funding does not cover all the costs.</t>
  </si>
  <si>
    <t xml:space="preserve">The position is essential to maintain and improve the operational effectiveness and efficiency in executing special events in support of resource development, community relations and official college ceremonies.  The position is critical to support the activities of the MCCF Major Gift Campaign and to further engagement and stewardship efforts with donors, donor prospects, community/business leaders, alumni, retirees, supporters, alumni and other external constituents. This position supports the work of the Office of Development and Community Relations and the Office of the President.  The Development/Community Relations office will need the continued the services of a part-time Community Relations specialist currently funded through an OYO wages allocation.  It will be critical to have this position with part-time Temporary or Board-approved staffing to continue to support efforts related to community/special events and to increase the number of development, alumni and community engagement functions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  If this position is unfunded the college will not be able to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of special events.  Progress will be stalled in developing plans for new donor stewardship, cultivation activities and alumni/community leader/donor engagement and recognition events in support of resource development.   Coordinator Special Events  MAT 13 Temp Wages $10,000  ($19/hr. x 15 hr./wk. x 35 weeks) </t>
  </si>
  <si>
    <t xml:space="preserve">Receptionist and Support Staff for Development.  This position is essential to maintain and improve the operational effectiveness and efficiency of the Administration Office and supports the work of the Office of Development and Community Relations and the Office of the President.   If this position is unfunded the college will not be able to sustain the current levels of professionalism, quality and operational efficiency the Administration Office and the Development Office Operations.  We will not fully and effectively participate in the MCCF Major Gift Campaign.  We will not be able to meet the current level of service and support to the campus community in regards to special events.  We will not be able to sustain the current progress made in elevating the level of professionalism, quality and operational efficiency the Development Office Operations. Progress will be stalled in developing plans for new donor stewardship, cultivation activities and alumni/community  leader/donor engagement and recognition events in support of resource development.  Office Assistant Temp Level 3 Temp Wages $18,540  ($15.45/hr. x 24 hr./wk. x 50 weeks) </t>
  </si>
  <si>
    <t>Annual Service Contract for Graduway Online Alumni Engagement Community.  Graduway system was procured in FY14/15 and implemented/launched in Spring 15.  Must maintain system with annual contract.</t>
  </si>
  <si>
    <t>This is a new request to fund an OYO graphic designer. Prior to ACA, the department graphic designer was able to work nearly 40 hours per week; since ACA, the designer has been limited to just 25 hours per week. The demand for college graphic design services continues to grow; PVCC not only has the lowest marketing &amp; communications personnel budget in the district, we are also the only college that does not have a full-time designer compared to comparable-sized colleges. In 2014-2015, the department has had to spend nearly $10,000 contracting out design services because our department designer labors under the 25-hour limit. In order to support enrollment growth and numerous retention/completion initiatives (STEAM, etc.), graphic design services must be available. The college does not offer a graphic design program, so no campus interns are available; in addition, hiring, training and scheduling any external interns is not an appropriate long-term solution. It simply makes more fiscal sense to fund an OYO than pay more than double the cost for outside services to meet college needs. The $40,000 total is based on 2,000 hours worked at $20 per hour</t>
  </si>
  <si>
    <t xml:space="preserve">Continuation of funding a part-time (25-hour per week) video specialist to populate the college website and social media platforms with video content that highlights student success, and aids in enrollment and retention initiatives. The video specialist will be responsible for scripting, shooting, editing and posting videos, under supervision of the department director. </t>
  </si>
  <si>
    <t>Faculty Stipend for Participation - HLC Persistence and Completion Academy</t>
  </si>
  <si>
    <t>2 half size refrigerators are needed to store some FON241LL supplies.  One will be stored at each of PVCC's campuses (i.e. main and Blk. Mtn.) and will be used in FON241LL, as well as in other FON241 sections as needed.  They can also be shared with BIO or other science classes at the Black Mtn. campus if needed.  The two items being requested are Sears Kenmore Model 6931 19 cuff. bottom refrigerator/freezers for $699.99 each, total is $1399.98.	  Consequence of not funding is that lab supplies that need refrigeration will continue to be stored in faculty workroom refrigerators.</t>
  </si>
  <si>
    <t>Replacement of Basic Adult CPR Manikins for use in EMT/Parmedicine courses.  Manikins can be shared with the Paramedic to RN Program courses and other NUR and Allied Health (e.g. EXS, HES) courses.  Item Description:  (3) Laerdal Resusci Anne Basic CPR Manikin Basic Full Body with Hardcase Boundtree Catalog Item #L310035  $1139.99 each.  Consequences of not funding would be failure to provide adequate resources for skills training for EMT/Paramedicine, NUR and other Allied Health courses (i.e. EXS, HES)</t>
  </si>
  <si>
    <t>OBJ 1.1?Print &amp; Media Resources: The Buxton Library @ PVCC strives to create and maintain a collection that is reliable, efficient and attractive. Imagine this scenario: in an un-weeded collection, a student may inadvertently choose an out-of-date book on bioethics, instead of selecting the newest volume on this growing and changing topic. To ensure a relevant collection, we adhere to the guidelines presented by the American Libraries Association. The Buxton Library Collection underwent a stringent weeding endeavor during the 14-15 academic year with 8% of the collection deemed outdated, irrelevant or unused. We endeavor during the 15-16 academic year to create a relevant, updated collection. Will also support course reserves &amp; reserves(Top 50 courses plus 2 copies of top 10 Titles; eTextbooks for Online Courses).To combat rising prices, we are negotiating more aggressively with publishers; while many publishers recognize the situation and work with us on pricing, a recent study points out that a 7% increase in journal subscriptions alone is not uncommon.</t>
  </si>
  <si>
    <t>Purchase a total quantity of eight (8) Mac desktop computers for use with online testing.  Desktop computers will allow for hardwire connection to campus Internet services as Wi-Fi services continue to be intermittent in Q Building.</t>
  </si>
  <si>
    <t xml:space="preserve">A breakthrough in live sound mixing technology, the StageScape M20d from Line 6 combines touchscreen-based visual mixing with highly-intelligent software and powerful DSP processing to create a mixing system with the ?smarts? to make you sound your best. All without having to think like a sound engineer or wrangle with a surfeit of knobs.  Start by setting up the virtual stage to match your physical gear and the M20d?s powerful software presets dial in settings optimized for whatever you're plugging in to the premium mic pres. Then, fine tune the sound by touch, using the terms musicians think in ? light, dark, dry, wet, etc. ? to get precisely what you need. Or dive deep in advanced tweak mode. Finally save it, so the next time you're back in that venue, you just recall those settings and you're ready to go. However you choose to use it, the M20d is designed to keep you in the creative zone.  The M20d also features integral multi-channel recording to SD Card, USB drive, or straight to your computer. You can even do a quick capture recording of the band so they can grab a bite while you do the sound check.  Justification -  Purchasing two digital mixers will allow for students in the commercial music program to work in multiple lab groups during class and at events. These mixers also use the latest trend in Live Audio, which allows for the use of a iPad or smartphone to move around the venue and mix audio from any location in the space.  Consequences of Not Funding - Students will continue to use existing equipment to mix live audio and not use the current technology.  Courses - MUC111, MUC112, MUC194, MUC 195, MUC 196, MUC 197, MUC 198, MUC 295 Degrees - AAS &amp; CCL in Audio Production Technology, AAS &amp; CCL in Music Business  </t>
  </si>
  <si>
    <t xml:space="preserve">The Royer SF-12 stereo coincident ribbon microphone combines high quality audio performance with outstanding stereo separation and imaging. It is a modern ribbon design with no audible diffraction effects or cavity resonance.  Royer SF-12 stereo ribbon microphone at a Glance:      Two matched ribbon mics in one body     Superb transient response from low-mass ribbons     Stereo recording at its finest for any application  Two matched ribbon mics in one body The Royer SF-12 is actually two matched ribbon microphones placed one above the other and fixed at a 90? angle. This arrangement allows for Blumlein and M-S recording with one microphone, as well as excellent monaural compatibility when summing the two ribbon elements to mono. The SF-12's frequency response is excellent regardless of the angle of sound striking the ribbons and off-axis coloration is negligible. The Royer SF-12's extension cable comes with an adapter which splits into separate left and right XLR connectors, labeled upper and lower.  Superb transient response from low-mass ribbons The Royer SF-12's two 1.8-micron ribbons are of pure (99.99%) aluminum and provide superb transient response due to their low mass. Each of the Royer SF-12's two ribbon transducers incorporate cross-field motor assemblies (patent pending) which are comprised of four powerful Neodymium magnets and Permendur iron pole-pieces. This cross field design delivers excellent high frequency response due to the extremely short path between the front and rear (sides) of the ribbon elements. The microphone's case is ingot iron and forms part of the magnetic return circuit, an effective system with low leakage flux which accounts for the relatively high sensitivity in a trim package.  Stereo recording at its finest for any application Trust the Royer SF-12 to provide flawless reproduction of any stereo source. It's especially well suited to capture large sections and ensembles with outstanding clarity and imaging. The SF-12 is ideal for percussion instruments, acoustic guitars, and other plucked strings  Justification- Having this type of stereo ribbon microphone will provide students in our commercial music program with additional choices to record music and capture audio in live sound and event production.  Consequences of Not Funding - Students will use previously purchased microphones.  Courses - MUC111, MUC112, MUC194, MUC 196, MUC 197, MUC 295 Degrees - AAS &amp; CCL in Audio Production Technology, AAS &amp; CCL in Music Business </t>
  </si>
  <si>
    <t xml:space="preserve">Bose L1 Model II Single Bass System with Tone Match Engine </t>
  </si>
  <si>
    <t xml:space="preserve">This compact, lightweight, and super-sleek PA system combines two proprietary Bose technologies, for exceptionally uniform sound - nearly 180 degrees of consistent tonal coverage, in fact. Not only does that even dispersion benefit the audience, but it you hear exactly what your audience hears, so you won't have to mess with monitor mixes. Portable and powerful, the Bose L1 Model II is perfect for on-the-go performers.   Bose L1 Model II with Tone Match All-in-one PA System at a Glance:      Wide, uniform sound coverage     Includes the Tone Match audio engine for multichannel power     Deep bass from small enclosures     Light and easy  Wide, uniform sound coverage  The Bose L1 Model II system's breakthrough Spatial Dispersion loudspeaker system produces wide, uniform sound coverage of nearly 180 degrees. It projects that sound onstage and throughout an audience of up to several hundred - with little drop off in volume and tone. The Bose L1 Model II system also features Articulated Array speaker technology for better tonal balance. The loudspeaker's 24 vertically mounted drivers are precisely angled to create clearer highs and more consistent tone in the room. Even people off to the sides of these stage speakers enjoy well-balanced, detailed sound - all courtesy of the Bose L1 Model II. Includes the Tone Match audio engine for multichannel power  This Bose L1 Model II system comes with the T1 Tone Match audio engine, putting Bose's largest library of customized presets at your command. These Tone Match presets instantly optimize instruments and microphones for your L1 Model II system, all at the touch of a button. Different presets can be independently assigned to each of the engine's four channels. For example, select exact microphone presets for your the microphones you're using on channels 1 and 2, your guitar model for channel 3 and your bass model for channel 4 - all at the same time. Bose's engineers often work with manufacturers directly to expand the Tone Match preset library - and updates are available to you free, with easy downloading via the engine's USB port.   Justification- This lightweight PA system will allow for easier set-up and use for outdoor events, performances in alternate spaces such as conference rooms, lobby, etc. This equipment can also be used by other campus users to support events, festivals, etc.   Consequences of Not Funding - Students will only use a traditional PA system, which takes up two  hours to install for an outdoor performance or presentation in an alternate space.  Courses - MUC111, MUC112, MUC194, MUC 195, MUC 196, MUC 197, MUC 198, MUC 295, MTC 191, MTC 192 Degrees - AAS &amp; CCL in Audio Production Technology, AAS &amp; CCL in Music Business  </t>
  </si>
  <si>
    <t xml:space="preserve">API Console Preamp Performance in a Rack mountable Unit!  The API 3124+ 4-channel microphone and instrument preamp packs API console sound and performance into a very easy-to-use, premium-quality rack mountable unit. Whether you're capturing vocals or plugging in an instrument, you'll definitely appreciate the 3124+. It uses the same preamp circuit found in API consoles, plus the same output transformer you'll find in API's equalizers - a recipe for great API sound and character! This preamp provides a very robust gain range, making it useful for a variety of input sources. Equally at home onstage, in the broadcast rig, and in the recording studio, the 3124+ is a real performer.  Ideal for a variety of audio applications  API's commitment to quality means the 3124+ provides a stellar front end to a wide variety of audio applications. The 3124+ is designed with the professional engineer in mind, giving you four channels of premium preamp performance, while keeping the size and price at a reasonable level. Equally at home in the control room, the recording studio, and news or recording truck, at the house console, on the stage, direct-to-DAT, or at the ready in your personal studio. Premium API components inside  This preamp gives you the great sound and performance characteristics that make API gear so popular among studios, engineers, and musicians. How? The model 3124+ utilizes the same microphone preamp circuit that is used in all API consoles. It uses the RE-115 K mic input transformer and the same output transformer that is used in all API equalizers. All four mic inputs of the 3124+ are powered by an internal 48 volt phantom power supply, front panel switchable for each channel. Also provided is a front panel 20dB pad switch that effects both the Mic and Line in. Perfect for mics and instruments alike  You get plenty of headroom from this pre, whether you're plugging in a mic or an instrument. The model 3124+ can provide up to 65dB of gain to an output clip level of +30 dBm. The hi-Z front panel input goes directly to the op-amp, allowing a low level input such as a guitar or bass to be amplified without a matching transformer or direct box. This hi-Z input can take input levels as high as +22, making it perfect for keyboards and other high level devices. The rear output is an XLR connector.  Justification: The sound of an API pre-amp is standard in the audio industry. This pre-amp will provide students with opportunities to explore different sounds or colors to use when recording and mixing musical instruments in the pre and post production process.   Consequences of not funding: Students will continue to use existing equipment and not use an industry standard piece of equipment.   Courses - MUC111, MUC112, MUC194, MUC 196, MUC 197, MUC 295 Degrees - AAS &amp; CCL in Audio Production Technology, AAS &amp; CCL in Music Business </t>
  </si>
  <si>
    <t>Many of the FSC classes require the use of specialized fire fighting clothing, which includes helmet, turnout coat, turnout pants &amp; boots)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844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FY 2007 to FY 2014, 482 CCL?s and 135 AAS degrees have been awarded). Students are drawn to this program due to the quality of instruction, learning strategies, established partnerships, quality of equipment and learning facilities, which has contributed to an average 93.75% pass rate on the AZ State FF I &amp; II certification written exam since spring 2011. During that same period, students have also achieved a 100% success rate on the manipulative skills portion of the same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400 students have been hired as professional firefighters, ranging from Hawaii to New York.  Additionally, this need is to ensure compliance with the industry standard for safety through a certified, scheduled maintenance and repair/replacement process involving the necessary firefighting protective clothing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minimum requirement for employment. This will have a significant negative impact on workforce development. The firefighting protective clothing has a limited operational life span and safety of the students is always our #1 priority. Additionally, we will not be able to service our students and they will seek other programs, at other colleges, to fulfill their needs.</t>
  </si>
  <si>
    <t>Many of the FSC classes require the use of an SCBA (self-contained breathing apparatus)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844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FY 2007 to FY 2014, 482 CCL?s and 135 AAS degrees have been awarded). Students are drawn to this program due to the quality of instruction, learning strategies, established partnerships, quality of equipment and learning facilities, which has contributed to an average 93.75% pass rate on the AZ State FF I &amp; II certification written exam since spring 2011. During that same period, students have also achieved a 100% success rate on the manipulative skills portion of the same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400 students have been hired as professional firefighters, ranging from Hawaii to New York.  Additionally, this need is to ensure compliance with the industry standard for safety through a certified, scheduled maintenance and repair/replacement process involving the necessary firefighting protective equipment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minimum requirement for employment. This will have a significant negative impact on workforce development. The SCBA has a limited operational life span and safety of the students is always our #1 priority. Additionally, we will not be able to service our students and they will seek other programs, at other colleges, to fulfill their needs.</t>
  </si>
  <si>
    <t>DRS is requesting funding to allow for installation of internal wall to divide DRS Testing into two separate spaces to maximize availability to students.  DRS is currently under utilizing the testing space.  Should a student require a reader or use of a computer the current large shared space cannot be utilized by other students as it will no longer provide a reduced distraction environment.  As the number of students served and requests for accommodations increase it may become increasingly difficult for DRS to help provided proctored testing space to students.    This is a  one time request.  Once the wall is installed the space will be appropriately configured for maximum use.</t>
  </si>
  <si>
    <t>Replacement of one 1996 seven passenger van ($30,000) with a new 12 passenger van and replacement of one Public Safety patrol golf cart ($10,000).  New van provides modern safety features compared to 1996 safety features and enhanced reliable transportation for staff and students to ensure they reach their destinations.  Replacement of one golf cart that continues to require maintenance will provide reliable transportation for officers to patrol the campus.  If van is not replaced, we will continue to utilize 1996 van with over 100,000 miles for staff and student travels.  If golf cart is not replaced, we will continue to use existing golf carts as is.</t>
  </si>
  <si>
    <t xml:space="preserve"> Technology Help Desk has been relocated to the Computer Commons.  Previously, Help Desk Technicians used their desktop to provide service.  We now have a dedicated Help Desk counter and we are currently using two obsolete computers.  If this request is not approved, Help Desk technicians will be using unreliable  and outdated equipment to the campus community.  Current equipment does not meet the software requirements to run Windows in Parallels efficiently. </t>
  </si>
  <si>
    <t xml:space="preserve">In 2015, the network switch equipment will be 10 years old.  Many current switch parts have been declared end of life by Cisco.  This means PVCC cannot get reliable parts or service of those switches.  TCT has committed $500,000 of general technology capital and $200,000 from occupational capital funds from FY15.  This request funds the remaining amount necessary to complete the network upgrade.  All network switches, excluding buildings K, Q, Health Sciences and Computer Commons, are 100 Meg.  The switches cannot handle escalated traffic and PVCC's Internet connection is at 200 Meg.  PVCC has reached capacity at several locations (J, E north, F, CPA, M, and C buildings) on campus due to the additional of VoIP telephony, wireless networking and security systems.  Refurbished network equipment will need to be purchased, 4 IDFs, for the campus telephone in every classroom initiative to band aid the lack of capacity at this point in time.  Replacing the network switches will ensure reliability and accessibility of PVCC's network for the myriad of computing devices that now need high speed access.  </t>
  </si>
  <si>
    <t>The Division of Fine &amp; Performing Arts is expanding their offerings to include 3D modeling and printing molds for ceramics and various sculptures.  The current computers cannot handle the AutoCAD software that is required to render the models for printing to a 3D printer.</t>
  </si>
  <si>
    <t>IT and Marketing have analyzed several digital signage software solutions to be able to integrate content efficiently on all TV displays (31) across campus.  Tightrope is a web based software solution that is easy to use and support, and has been vetted by IT and Marketing as meeting the needs.</t>
  </si>
  <si>
    <t>Classroom Audio/Video Cabling: 36  Re-wire all existing classrooms in M-bldg. to update cabling standards, and provide for additional connectivity.</t>
  </si>
  <si>
    <t xml:space="preserve">Wireless Display Technology  J141 and D104  Apple TV(s) iPod Touch iPad iPod Mounting System </t>
  </si>
  <si>
    <t>Need four (4) work study students for office support, tour guides and as call center staff(phone campaigns)     --Maintain prospective student data      --Gather and put together recruitment materials to be used for recruitment events and presentations    --Send out requested materials to prospective students    --Answer phones, take messages, schedule appointments    --Greet/meet and support students when recruiters have appointments, meetings, or presentations    --Assist with recruitment events    --Coordinate and provide campus tours    --Assist with calling campaigns when necessary  JUSTIFICATION Federal Work study students provide integral office support (see above) and are great ambassadors for the college.    CONSEQUENCES FOR NOT FUNDING  Without federal work study office support, the current level of services (see above) will be unable to be maintained.</t>
  </si>
  <si>
    <t>This request is to hire federal college work study employees.  These employees provide support to the back office of the A&amp;R Office.  These students will work with employees to assist with projects and provide support as needed.  Without the assistance of these student employees our back office work will fall behind and cause a back log.  This could lead to documents being lost or misfiled.</t>
  </si>
  <si>
    <t>Federal College Work student Total:</t>
  </si>
  <si>
    <t xml:space="preserve">OBJ 1.2?Subscriptions: The Buxton Library @ PVCC evaluates and selects subscriptions 	including databases that support learning and completion in campus and District-wide programs--our FY14/15 base budget of $59,745 ($41,745 Databases/$18,000 	Periodicals) is enhanced through one-year only funds to support and expand initiatives in Nursing, Sciences and Developmental Education/Second Language Learners as they are historically more costly.  Subscriptions include print and electronic periodicals, e-books and streaming media.   </t>
  </si>
  <si>
    <t>Academic Affairs - Operational Budget Request Total:</t>
  </si>
  <si>
    <t>Academic Affairs - Strategic Budget Request Total:</t>
  </si>
  <si>
    <t>Student Affairs - Operational Budget Request Total:</t>
  </si>
  <si>
    <t>Student Affairs - Strategic  Budget Request Total:</t>
  </si>
  <si>
    <t>Administrative Services - Operational  Budget Request Total:</t>
  </si>
  <si>
    <t>Administrative Services - Strategic Budget Request Total:</t>
  </si>
  <si>
    <t>Info. Technology - Strategic Budget Request Total:</t>
  </si>
  <si>
    <t>Info. Technology - Operational Budget Request Total:</t>
  </si>
  <si>
    <t>College President Office - Operational Budget Request Total:</t>
  </si>
  <si>
    <t>College President Office - Strategic Budget Request Total:</t>
  </si>
  <si>
    <t xml:space="preserve">Need funds to support special events hosted on campus.  This special events require heavy marketing and advertising to key stakeholders and prospective students (i.e. Radio advertising, postcards and postage etc.).  Food or snacks are usually provided. </t>
  </si>
  <si>
    <t>Salary and Benefits for MAT15.  In the last 7 years, servers and systems supported has grown by more than 100%. There are only 2.25 individuals supporting 101 servers, 42 network switches and a wireless network of over 120 access points on 2 sites, over 600 telephones and all the various parts and pieces that keep the college technology running.</t>
  </si>
  <si>
    <t>Grand Total for FY16 Operational Fund Requests:</t>
  </si>
  <si>
    <t>OPERATIONAL FUND</t>
  </si>
  <si>
    <t>CAPITAL FUND</t>
  </si>
  <si>
    <t>Academic Affairs - Capital Technology Total:</t>
  </si>
  <si>
    <t>Student Affairs - Capital Non-Technology Total:</t>
  </si>
  <si>
    <t>Student Affairs - Capital Technology Total:</t>
  </si>
  <si>
    <t>Administrative Services - Capital Non-Technology Total:</t>
  </si>
  <si>
    <t>Administrative Services - Capital Technology Total:</t>
  </si>
  <si>
    <t>Academic Affairs - Capital Occ. Technology Total:</t>
  </si>
  <si>
    <t>Academic Affairs - Capital Occ. Non-Technology Total:</t>
  </si>
  <si>
    <t>Academic Affairs - Capital Non-Technology Total:</t>
  </si>
  <si>
    <t>Information Technology  - Capital Technology Total:</t>
  </si>
  <si>
    <t xml:space="preserve">Two Refrigerator/freezers are needed to store lab specimens and temperature sensitive medications for EMT &amp; Paramedicine Courses; EMT104, EMT272AA/AB, EMT235, EMT236, EMT272LL, EMT240, and EMT242.  The two items being requested are Sears Kenmore Model 6931 19 cu.ft. bottom refrigerator/freezers for $699.99 each, total is $1399.98.  Consequence of not funding is that lab specimens (e.g. bovine and pig anatomical parts) will spoil and temperature medications will be unusable.  </t>
  </si>
  <si>
    <t>2.1 - Min. Services Levels</t>
  </si>
  <si>
    <t>Many of the FSC classes require the use of specialized fire fighting clothing, which includes helmet, turnout coat, turnout pants &amp; boots)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844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FY 2007 to FY 2014, 482 CCL?s and 135 AAS degrees have been awarded). Students are drawn to this program due to the quality of instruction, learning strategies, established partnerships, quality of equipment and learning facilities, which has contributed to an average 93.75% pass rate on the AZ State FF I &amp; II certification written exam since spring 2011. During that same period, students have also achieved a 100% success rate on the manipulative skills portion of the same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400 students have been hired as professional firefighters, ranging from Hawaii to New York.  Additionally, this need is to ensure compliance with the industry standard for safety through a certified, scheduled maintenance and repair/replacement process involving the necessary firefighting protective clothing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 requirement for employment. This will have a significant negative impact on workforce development. The firefighting protective clothing has a limited operational life span and safety of the students is always our #1 priority. Additionally, we will not be able to service our students and they will seek other programs, at other colleges, to fulfill their needs.</t>
  </si>
  <si>
    <t>Many of the FSC classes require the use of an SCBA (self-contained breathing apparatus) and the replacement and/or repair of this equipment is required to meet federal safety standards and to maintain the safety of our students. The demand for these courses has exploded nationally as this course of instruction provides the opportunity for IFSAC (International Fire Service Accreditation Congress) certification .  FSC102 has been the principle reason for the overall growth of the FSC program. Since the first offering of this course, 844 students have completed the FSC102-FF Operations Academy. This course has become the cornerstone and foundation for the PVCC FSC program while increasing overall student persistence and retention in the entire FSC program, as evidenced by an increasing number of students realizing success through the completion of degrees and CCL?s (from FY 2007 to FY 2014, 482 CCL?s and 135 AAS degrees have been awarded). Students are drawn to this program due to the quality of instruction, learning strategies, established partnerships, quality of equipment and learning facilities, which has contributed to an average 93.75% pass rate on the AZ State FF I &amp; II certification written exam since spring 2011. During that same period, students have also achieved a 100% success rate on the manipulative skills portion of the same test. It is vital that the needs for the necessary and required firefighting equipment be fulfilled, in order to continue delivering this essential occupational program. The positive effects on workforce development and career placement for our students justify the demand for this course. Since May of 2005, approx. 400 students have been hired as professional firefighters, ranging from Hawaii to New York.  Additionally, this need is to ensure compliance with the industry standard for safety through a certified, scheduled maintenance and repair/replacement process involving the necessary firefighting protective equipment used in manipulative skills instruction and testing. The required safety equipment is very costly and is utilized by each student during every class in order to meet the firefighter core competencies. These core competencies and safety procedures are mandated and regulated by the NFPA (National Fire Protection Association), OSHA (Occupational Safety &amp; Health Administration), AzCFSE (AZ Center for Fire Service Excellence), IAFF (International Association of Fire Fighters), and IFSAC.   By providing this essential piece of safety equipment, the students will be able to participate in the curriculum required manipulative skills, thus providing them with the opportunity for skill mastery, curriculum completion and success by earning the CCL in Firefighter Operations.  The consequences of not funding this request will result in the FSC program running the real risk of not being able to meet the community needs; by providing highly educated and trained fire fighter candidates to fill immediate firefighter positions around the state, let alone in the Maricopa region. It will result in a severe compromise to the safety of all of the students, as well as to the mandated safety requirements set forth by Federal, State &amp; Local agencies. The students will not be able to complete the required skills eliminating the opportunity to achieve curriculum completion &amp; success, as well as State &amp; National accredited certification as firefighters, which is a Min. requirement for employment. This will have a significant negative impact on workforce development. The SCBA has a limited operational life span and safety of the students is always our #1 priority. Additionally, we will not be able to service our students and they will seek other programs, at other colleges, to fulfill their needs.</t>
  </si>
  <si>
    <t>2.2 - Min. Services Levels</t>
  </si>
  <si>
    <t>2.4 - Min. Services Levels</t>
  </si>
  <si>
    <t>Support learning and organizational effectiveness through diverse and culturally divergent initiatives such as Learning Week Workshops and Professional Growth Opportunities, Asian Cultural Awareness.</t>
  </si>
  <si>
    <t xml:space="preserve">Operating resources are essential in order to successfully support the resource development efforts in the areas of fund raising, donor relations/stewardship, donor prospect development, alumni relations, community relations and special events activities, and the day to day operations of the Development and Community Relations office.   The previous operating Fund 1 budget (other than two Board-approved staff salaries) for this unit had been funded on an OYO basis with no base budget.  Continued OYO fund support or a base budget allocation will be needed for basic operations such as supplies, equipment, materials, collateral, postage, contractual services, professional development/travel, and any projects/programs, initiatives or events.  A modest budget allocation is needed to support the current initiatives and new efforts in development such as: support for the Annual Community Awards and Donor Recognition event,  Scholarship/Donor event, President Community Advisory Council, Philanthropy Council, the creation of an annual giving program, donor cultivation and stewardship activities/events, implementing a donor/alumni/community electronic communications system, related fund raising and community relations collateral, postage and events, the creation of an alumni program, professional services for program development, support and consulting, and community relations memberships and sponsorships. Support for preparation and full participation in MCCF Major Gift Campaign will also require additional resources. These efforts will need to be properly supported in order to increase the development function of the college, as recommended by the current (2010/11) organizational review/campaign planning study by MCCF consultant The Phoenix Philanthropy Group and the Balser Group Study (2007) commissioned by the MCCD Foundation and supported by the District?s strategic plan and desire for comprehensive resource development operation at each of the colleges. </t>
  </si>
  <si>
    <t xml:space="preserve">HLC Persistence and Completion Academy </t>
  </si>
  <si>
    <t>By Division and Capital Funding Type</t>
  </si>
  <si>
    <t>By Division and Objective Purpose</t>
  </si>
  <si>
    <t>College Budget Development for Fiscal Year 2015-2016</t>
  </si>
  <si>
    <t>Page 1</t>
  </si>
  <si>
    <t>Capital Fund Requests</t>
  </si>
  <si>
    <t>Operational Fund Requests</t>
  </si>
  <si>
    <t>Info. Technology</t>
  </si>
  <si>
    <t>Coll. President Office</t>
  </si>
  <si>
    <t>Operational Purpose</t>
  </si>
  <si>
    <t xml:space="preserve">Strategic Purpose </t>
  </si>
  <si>
    <t>Fiscal Year 2015-2016</t>
  </si>
  <si>
    <t>Priority #</t>
  </si>
  <si>
    <t xml:space="preserve">Amount </t>
  </si>
  <si>
    <t>DIVISION  RECOMMENDS</t>
  </si>
  <si>
    <t>Approved     FY14-15</t>
  </si>
  <si>
    <t>Paul referred this to Herman for funding</t>
  </si>
  <si>
    <t>N/A - HLC - Comm&amp;Oblg</t>
  </si>
  <si>
    <t xml:space="preserve">Using Fund 2 </t>
  </si>
  <si>
    <t>Using Fund 2</t>
  </si>
  <si>
    <t xml:space="preserve">Moved to Commitments &amp; Obligations </t>
  </si>
  <si>
    <t xml:space="preserve">Moved to Commitments &amp; Obligations with $3,500 </t>
  </si>
  <si>
    <t>Division</t>
  </si>
  <si>
    <t>Division's Recommendations</t>
  </si>
  <si>
    <t>BDST</t>
  </si>
  <si>
    <t>Notes</t>
  </si>
  <si>
    <t>Legal</t>
  </si>
  <si>
    <t>Commitments &amp; Obligations</t>
  </si>
  <si>
    <t>Commitments and Obligations</t>
  </si>
  <si>
    <t>$3,000 lab fees</t>
  </si>
  <si>
    <t>$2,000  lab fees</t>
  </si>
  <si>
    <t xml:space="preserve">Temp Wages for CTL Office support for instructional design and tech training </t>
  </si>
  <si>
    <t>Anthology +</t>
  </si>
  <si>
    <t>Strategic Fund</t>
  </si>
  <si>
    <t>$10,000 from Prop 301</t>
  </si>
  <si>
    <t>$4,000 from Prop 301</t>
  </si>
  <si>
    <t>$55,314 from Prop 301</t>
  </si>
  <si>
    <t>$20,000 from Prop 301</t>
  </si>
  <si>
    <t>$55,000 from Prop 301</t>
  </si>
  <si>
    <t>16-902</t>
  </si>
  <si>
    <t xml:space="preserve">Powell, Doss </t>
  </si>
  <si>
    <t>Soc Science</t>
  </si>
  <si>
    <t>Early Childhood Education Coordinator</t>
  </si>
  <si>
    <t>110-500-114130</t>
  </si>
  <si>
    <t>$26,000 from Prop 301</t>
  </si>
  <si>
    <t xml:space="preserve">Notes:6 budget requests in total of $170,314 recommended using Prop 301 </t>
  </si>
  <si>
    <t xml:space="preserve">Additional $6,700 for materical above the $60,000 collge commitment and $25,000 Occ Capital Funds </t>
  </si>
  <si>
    <t>BDST's Recommendations</t>
  </si>
  <si>
    <t>The college safety golf cart quoted $8500 instead of $10,000. The recommended reduce $1,500</t>
  </si>
  <si>
    <t xml:space="preserve">This equipment can be recommended 1, 2, 3 treadmills, each $8,000. </t>
  </si>
  <si>
    <t>NON_TECHNOLOGY CAPITAL FUND REQUESTS</t>
  </si>
  <si>
    <t>$60K Budget Available:</t>
  </si>
  <si>
    <t>By Division Priority Recommendations</t>
  </si>
  <si>
    <t>IT Committee's Recommendations</t>
  </si>
  <si>
    <t xml:space="preserve">Information Technology Committee </t>
  </si>
  <si>
    <t>$720,000 set aside previous year; Occ Ed is contributing $170,000 this year</t>
  </si>
  <si>
    <t>Replace Testing (24), and 12 new hires, and some faculty/staff.   No replacement computers for Q, BM A120 (open computing), Commons Service Counter or most PVCC faculty &amp; staff and Commons Open Lab (13).</t>
  </si>
  <si>
    <t>Replace LS 1 &amp; 2 (48), BM A1 (30), G1 (24) and H4 (10) and some faculty and staff.  No replacing laptop carts in Q, M.</t>
  </si>
  <si>
    <t>Have not replaced any projectors in 4 years.</t>
  </si>
  <si>
    <t>Data Process</t>
  </si>
  <si>
    <t>Replace obsolete desktop and laptops</t>
  </si>
  <si>
    <t>Replace the remaining faculty and staff desktops/laptops.</t>
  </si>
  <si>
    <t>Above allocation</t>
  </si>
  <si>
    <t>Replace CCTV server at BM; Above allocation</t>
  </si>
  <si>
    <t>Future</t>
  </si>
  <si>
    <t>Fund 1 purchase AA</t>
  </si>
  <si>
    <t>Use existing iPads at HD for checkout</t>
  </si>
  <si>
    <t>Laptop is employee's second computer, only 1 computer per employee</t>
  </si>
  <si>
    <t>Use trickle downs</t>
  </si>
  <si>
    <t>Use pay for print funds</t>
  </si>
  <si>
    <t>Use Computer Commons</t>
  </si>
  <si>
    <t>J141 done via Fund 1; D104 Apple TV Fund 1</t>
  </si>
  <si>
    <t>Already has a laptop assigned from trickle down.</t>
  </si>
  <si>
    <t>Placeholder--Construction budget as a source</t>
  </si>
  <si>
    <t>pay for print funds</t>
  </si>
  <si>
    <t>Occ Ed</t>
  </si>
  <si>
    <t>Will migrate to District hosted</t>
  </si>
  <si>
    <t>Total:</t>
  </si>
  <si>
    <t>16-903</t>
  </si>
  <si>
    <t>Occ-Colege Wide</t>
  </si>
  <si>
    <t>College network needs to be replaced</t>
  </si>
  <si>
    <t>Capital Occupational  Technology</t>
  </si>
  <si>
    <t xml:space="preserve">No </t>
  </si>
  <si>
    <t>Using Adm Office budget</t>
  </si>
  <si>
    <t xml:space="preserve">Requested Total </t>
  </si>
  <si>
    <t>Requested Total</t>
  </si>
  <si>
    <t>Notes: Furniture and Facility Remodel Requests will be reviewed separately with different process.</t>
  </si>
  <si>
    <t>BDST Recommended</t>
  </si>
  <si>
    <t xml:space="preserve">BDST Recommended </t>
  </si>
  <si>
    <t xml:space="preserve">Divisions Recommended </t>
  </si>
  <si>
    <t>Divisions/ Committees Recommended</t>
  </si>
  <si>
    <t>College President</t>
  </si>
  <si>
    <t>Legal/Required does not have to have a higher priority? (Doug). Add'l $2,344</t>
  </si>
  <si>
    <t>This can also become a student safety issue (Norma).</t>
  </si>
  <si>
    <t>$3,406 can purchase 2 cabinets per room for a total of 6 plus $50 shipping fees (Mary).  $3,156 with 2 cabinets per room (Norma)</t>
  </si>
  <si>
    <t>Student safety is important (Norma).</t>
  </si>
  <si>
    <t>Capital Occupational Non-Tech</t>
  </si>
  <si>
    <t xml:space="preserve">             *** Total base budget available include part-time base budget is $1,262,188 plus $60,450 in benefits.</t>
  </si>
  <si>
    <t xml:space="preserve">            ** The request for Black Mtn College Safety increase position FTE to 0.75 should be $18,090 instead of $7,976</t>
  </si>
  <si>
    <t xml:space="preserve">            * $766,169 in base budget for Part-Time does not include $60,450 benefits in base budget.</t>
  </si>
  <si>
    <t xml:space="preserve">            $5000 for Allied Health Site Visit Fee will be funded by Prop 301.</t>
  </si>
  <si>
    <t>Notes: For Fund Source from Fund 2, $149,577 used to pay back for Grant Ayuda from Meet &amp; Confer Transfer Funding 2; $50,050 from Fund 2 Carry-Forward Saving.</t>
  </si>
  <si>
    <t>****</t>
  </si>
  <si>
    <t>Fund 2 (fr Meet and Confer Transfer)</t>
  </si>
  <si>
    <t>Subtotal:</t>
  </si>
  <si>
    <t>Fund 1 from Year-End</t>
  </si>
  <si>
    <t>- Grant Ayuda Payment (out of $1,102,730)</t>
  </si>
  <si>
    <t>Each Year</t>
  </si>
  <si>
    <t>- Enrollment Decline</t>
  </si>
  <si>
    <t>Planning To Pay Back $1,102,730 Grant Ayada in 3 Years</t>
  </si>
  <si>
    <t xml:space="preserve">Institutional </t>
  </si>
  <si>
    <t>- Qless Software Maint. Licenses (District)</t>
  </si>
  <si>
    <t>- Software Warranties (Microsoft Office)</t>
  </si>
  <si>
    <t>- Network switch, CCTV and S2 maintenance</t>
  </si>
  <si>
    <t>- Grant Management/Compliance</t>
  </si>
  <si>
    <t>- Accuplacer, CELSA &amp; Perceptous License</t>
  </si>
  <si>
    <t>- Starfish - Early Alert</t>
  </si>
  <si>
    <t>- Text Aim</t>
  </si>
  <si>
    <t xml:space="preserve">Notes: Assumption will be adjusted according to the actuals </t>
  </si>
  <si>
    <t>- "I Will Graduate"</t>
  </si>
  <si>
    <t>- AIM Software</t>
  </si>
  <si>
    <t>Prop 310 and other grants</t>
  </si>
  <si>
    <t>- Maxient</t>
  </si>
  <si>
    <t>Fund 2 (Meet &amp; Confer transfers )</t>
  </si>
  <si>
    <t>Fund 2 (Special Project)</t>
  </si>
  <si>
    <t>Fund 2 (Carry-Forward 210)</t>
  </si>
  <si>
    <t>- Peterson/Nursing</t>
  </si>
  <si>
    <t>FY2016 Other Funding Sources</t>
  </si>
  <si>
    <t xml:space="preserve">- Paramedic Accreditation </t>
  </si>
  <si>
    <t>- Black Mtn College Safety fr 0.5 to .75 FTE</t>
  </si>
  <si>
    <t>- Chavez/Library</t>
  </si>
  <si>
    <t>- Anonsen/Dance Temp</t>
  </si>
  <si>
    <t xml:space="preserve">- Anonsen/Allied Health </t>
  </si>
  <si>
    <t>**</t>
  </si>
  <si>
    <t xml:space="preserve">Contingency Base Budget </t>
  </si>
  <si>
    <t>- Annonsen/Dance</t>
  </si>
  <si>
    <t>*</t>
  </si>
  <si>
    <t xml:space="preserve">Part-time Base Budget </t>
  </si>
  <si>
    <t>Carry-Forward from FY15</t>
  </si>
  <si>
    <t>- "A" Building Receptionist</t>
  </si>
  <si>
    <t>- HLC Pathway Travel</t>
  </si>
  <si>
    <t>- HLC Faculty Stipend</t>
  </si>
  <si>
    <t>- HLC Dues</t>
  </si>
  <si>
    <t>from ****</t>
  </si>
  <si>
    <t>- HLC Academy</t>
  </si>
  <si>
    <t xml:space="preserve">Strategic Purpose Funding </t>
  </si>
  <si>
    <t>Fund 2</t>
  </si>
  <si>
    <t>OYO</t>
  </si>
  <si>
    <t>Base Budget</t>
  </si>
  <si>
    <t>President Office</t>
  </si>
  <si>
    <t>Operational Purpose Funding</t>
  </si>
  <si>
    <t>Funding Source</t>
  </si>
  <si>
    <t>FY16 OYO Commitments and Obligations Assumption</t>
  </si>
  <si>
    <t>FY2016 Operational Fund Assumption</t>
  </si>
  <si>
    <t>** Adjusted yields for M. Sherburne division transfer.</t>
  </si>
  <si>
    <t>Notes: FY2014-15 Funding is reduced 21% comparing to FY2013-14</t>
  </si>
  <si>
    <t>Reduced 1%</t>
  </si>
  <si>
    <t>Technology</t>
  </si>
  <si>
    <t>College Administration</t>
  </si>
  <si>
    <t>%</t>
  </si>
  <si>
    <t>FY 16 OYO Final Funding</t>
  </si>
  <si>
    <t>FY 15 OYO Funding</t>
  </si>
  <si>
    <t>FY14 OYO Funding</t>
  </si>
  <si>
    <t>FY 12 OYO Percentage Allocation</t>
  </si>
  <si>
    <t>FY 12 OYO Allocation</t>
  </si>
  <si>
    <t>Actual Fund Balance</t>
  </si>
  <si>
    <t>Actual Expenses</t>
  </si>
  <si>
    <t>Actual Revenue</t>
  </si>
  <si>
    <t>Beginning Budget</t>
  </si>
  <si>
    <t>Fund 910 &amp; 920 - Clubs and Organizations</t>
  </si>
  <si>
    <t>Total</t>
  </si>
  <si>
    <t>College President Recommended</t>
  </si>
  <si>
    <t xml:space="preserve">              $170,000 recommended from Occupational Edu Group for  IT</t>
  </si>
  <si>
    <t>FY16 OYO Commitments and Obligations</t>
  </si>
  <si>
    <t>- Blk Mtn Coll. Safety fr 0.5 to .75 FTE</t>
  </si>
  <si>
    <t>- VOIP</t>
  </si>
  <si>
    <t>FY2016 FUNDING SOURCES</t>
  </si>
  <si>
    <t>Operational Fund</t>
  </si>
  <si>
    <t>OYO/Base Commitments &amp; Obligations</t>
  </si>
  <si>
    <t>Operational Fund Balance:</t>
  </si>
  <si>
    <t>(1)</t>
  </si>
  <si>
    <t>(2)</t>
  </si>
  <si>
    <t>(1) + (2)</t>
  </si>
  <si>
    <t>Less $149,577</t>
  </si>
  <si>
    <t>Less   $50,000</t>
  </si>
  <si>
    <t xml:space="preserve">Six (6) Academic Affairs budget requests in total of $170,314 recommended using Prop 301 </t>
  </si>
  <si>
    <t>Notes:       Other Strategic Recommendations will be reviewed separately.</t>
  </si>
  <si>
    <t>CAPITAL FUND - TECHNOLOGY CAPITAL REQUESTS</t>
  </si>
  <si>
    <t>CAPITAL FUND - OCCUPATIONAL CAPITAL REQUESTS</t>
  </si>
  <si>
    <t>Network Infrastructure Replacement</t>
  </si>
  <si>
    <t>CAPITAL FUND - NON-TECHNOLOGY CAPITAL REQUESTS</t>
  </si>
  <si>
    <t xml:space="preserve">College Capital Budget -  Fund 710  </t>
  </si>
  <si>
    <t>As of Feb. 30, 2015</t>
  </si>
  <si>
    <t xml:space="preserve">GO Bond - Projected Funds Available </t>
  </si>
  <si>
    <t>Balance available includes all following pending GO Bond projects.</t>
  </si>
  <si>
    <t>Ceramic Project (with add. $100K)</t>
  </si>
  <si>
    <t>Purchasing of 4 Acres Land</t>
  </si>
  <si>
    <t>Black Mountain Project</t>
  </si>
  <si>
    <t>(Not include $468,855 budget holding from 710)</t>
  </si>
  <si>
    <t>Other minor projects</t>
  </si>
  <si>
    <t>Fund 710 Fund Balance as of July 1, 2014 (Includes 1.5% projection carry-forward for FY15-16 from FI - $583K)</t>
  </si>
  <si>
    <t>Fiscal Year</t>
  </si>
  <si>
    <t>Non-Technology</t>
  </si>
  <si>
    <t>Furniture</t>
  </si>
  <si>
    <t>Occ Ed Tech &amp; Non-Technology</t>
  </si>
  <si>
    <t xml:space="preserve">Campus Facility Project </t>
  </si>
  <si>
    <t>FY15</t>
  </si>
  <si>
    <t>FY16</t>
  </si>
  <si>
    <t>FY17</t>
  </si>
  <si>
    <t>FY18</t>
  </si>
  <si>
    <t xml:space="preserve">FY2014-15 Budget Development - Pending for IT </t>
  </si>
  <si>
    <t>GO Bond Reconciliation for Various Bond Projects (Pending for current projects - Black Mountain, D Building and Land Purchase)</t>
  </si>
  <si>
    <t>FY 2015-16 Reserve for Project List</t>
  </si>
  <si>
    <t>FY 2015-16 1.5% Fund I Carry-Forward Projection (Pending)</t>
  </si>
  <si>
    <t>Total Expenses</t>
  </si>
  <si>
    <t>Life without the bond anticipated surplus/deficit</t>
  </si>
  <si>
    <t xml:space="preserve">Notes: </t>
  </si>
  <si>
    <t xml:space="preserve">             - Due to the end of 10-year BOND cycle, we plan to maximum using the BOND therefore, the bond will be reconciled after other projects closed.</t>
  </si>
  <si>
    <t xml:space="preserve">             - With current plan, bond balance is ($138,394)</t>
  </si>
  <si>
    <t xml:space="preserve">             - The balance of 710 shows the total after distributing $468,855 to Black Mountain Project.</t>
  </si>
  <si>
    <t>PARADISE VALLEY COMMUNITY COLLEGE</t>
  </si>
  <si>
    <t xml:space="preserve">             - An additional of $170,000 within $390,110 Occupational Budget recommended for IT Infrustructure for FY16. </t>
  </si>
  <si>
    <t xml:space="preserve">              $60,000 recommneded from Capital Fund for Library Collection and Media Resources.</t>
  </si>
  <si>
    <t>As of May 1, 2015</t>
  </si>
  <si>
    <t>OPERATIONAL FUND  REQUESTS - ACADEMIC AFFAIRS</t>
  </si>
  <si>
    <t>The CTL supports faculty and technology training for the college employees currently there is no staff support to the center, only a part-time employee to support the instructional designer, and the technology trainer has no temp support.</t>
  </si>
  <si>
    <t xml:space="preserve">Operational - Personnel </t>
  </si>
  <si>
    <t>These funds will pay for personnel such as the director, costumer, sound designer, lighting designer, etc. for four theatrical productions during the 2014-2015 season.</t>
  </si>
  <si>
    <t>OPERATIONAL FUND  REQUESTS - STUDENT AFFAIRS</t>
  </si>
  <si>
    <t xml:space="preserve">OPERATIONAL FUND  REQUESTS - PRESIDENT OFFICE </t>
  </si>
  <si>
    <t>OPERATIONAL FUND  REQUESTS - IT</t>
  </si>
  <si>
    <t>OPERATIONAL FUND  REQUESTS - ADMINISTRATIVE SERVICES</t>
  </si>
  <si>
    <t xml:space="preserve">Commitment and Obligation </t>
  </si>
  <si>
    <t>This position was temp wages for a part-time advisor for the previous year.  We do a nice job of meeting front door expectations, but need to improve in our strategies to increase retention of out students.  This person will focus on strategies to reach out to current students with a specific purpose of getting the students to come into the advisement center.  We will target specific cohorts (i.e. students who have tested into developmental reading and/or English, are still enrolled at 45th day, but have not enrolled for the follow semester).   The position will also support all of our retention based events (i.e. On the Go! series, transfer fair, MAPP day, etc.).    As summer is quieter, this person will be trained to assist with iStartSmart sessions to develop front door relationships with entering students.  The position will also be trained to advise students when needed.  We will look to hire the person for:  25 hours per week at $15 per hour for a total budget impact of $18750.</t>
  </si>
  <si>
    <t>DRS is requesting an additional $110,000 over the $40,000 base, to pay for interpreter, CART, and notetaker services.  PVCC is required under the Americans with Disabilities Act (ADA) to provide equal access to all students. Interpreter/CART services are essential to upholding the ADA and providing equal access to our deaf/hard-of-hearing students.  Notetakers provide students with classroom information that they might not otherwise have access to.   Over the previous three years we have averaged just under $200,000 in actual spending for these services.  There was a decrease in FY14 with our final billing total $128, 502. More fully funding this account will allow for seamless provision of services.   If funding is not available and accommodations are not provide PVCC will be in violation of the federal mandates as stated in the ADA and open to litigation. This will be a permanent and ongoing budget request as deaf/hard-of-hearing students and students requiring notetakers will continue to enroll at PVCC.</t>
  </si>
  <si>
    <t xml:space="preserve">Approved Amount </t>
  </si>
  <si>
    <t>Salary and Benefits for MAT15.  In the last 7 years, servers and systems supported has grown by more than 100%. There are only 2.25 individuals supporting 101 servers, 42 network switches and a wireless network of over 120 access points on 2 sites, over 600 telephones and all the various parts and pieces that keep the college's technology running.</t>
  </si>
  <si>
    <t>OYO GR 9 Morning/ opener Client Support Analyst</t>
  </si>
  <si>
    <t>The Computer Commons relies on temporary staff to provide services to students, faculty and staff. The Commons staff provide support, Monday through Thursday, 7:00am - 10:00pm; Friday, 7:00am - 7:00pm; Saturday, 7:30am - 4:00pm.  The Help Desk relies on temporary staff to provide services to students, faculty and staff. The Help Desk provides support, Monday through Friday, 7:00 am - 7:00 pm.  If this request is not funded, it would compromise the ability of the Commons and the Help Desk to provide timely support to students, faculty and staff and could result in a reduction of service hours.  Commons Temps - $45,000 Help Desk Temps - $66,250 Laptop Cart Temp - $16,250.</t>
  </si>
  <si>
    <t>1.1 - Legal Required /Obligations</t>
  </si>
  <si>
    <t xml:space="preserve">Two Refrigerator/freezers are needed to store lab specimens and temperature sensitive medications for EMT &amp; Paramedicine Courses; EMT104, EMT272AA/AB, EMT235, EMT236, EMT272LL, EMT240, and EMT242.  The two items being requested are Sears Kenmore Model 6931 19 cu.ft. bottom refrigerator/freezers for $699.99 each, total is $1399.98. Consequence of not funding is that lab specimens (e.g. bovine and pig anatomical parts) will spoil and temperature medications will be unusable.  </t>
  </si>
  <si>
    <t>Replace a 1996 Van  and a Safety Patrol Gold Cart</t>
  </si>
  <si>
    <t>Operating Budget for Development/ Community Relations Office</t>
  </si>
  <si>
    <t>Budget Development Steeting Team</t>
  </si>
  <si>
    <t xml:space="preserve">Budget Develoment - BDST Recommendations </t>
  </si>
  <si>
    <t>College President's Budget Approval Message</t>
  </si>
  <si>
    <t>Page 4</t>
  </si>
  <si>
    <t>PVCC Budget Development Requests and Approvals  Summary</t>
  </si>
  <si>
    <t>Budget Requests and Approval Summary</t>
  </si>
  <si>
    <t>Page 5</t>
  </si>
  <si>
    <t>Funding Sources and Commitments &amp; Obligations</t>
  </si>
  <si>
    <t>Page 6</t>
  </si>
  <si>
    <t>Capital Fund - Capital Technology Approvals</t>
  </si>
  <si>
    <t>Page 7-9</t>
  </si>
  <si>
    <t>Page 2-3</t>
  </si>
  <si>
    <t>Capital Fund - Occupational Capital Approvals</t>
  </si>
  <si>
    <t>Page 10-16</t>
  </si>
  <si>
    <t>Capital Fund - Non-Technology Capital Approvals</t>
  </si>
  <si>
    <t>Page 17</t>
  </si>
  <si>
    <t>Operational Fund - Academic Affairs</t>
  </si>
  <si>
    <t>Page 18-30</t>
  </si>
  <si>
    <t>Operational Fund - Student Affairs</t>
  </si>
  <si>
    <t>Operational Fund - Administrative Services</t>
  </si>
  <si>
    <t>Page 38-40</t>
  </si>
  <si>
    <t>Page 31-37</t>
  </si>
  <si>
    <t>Operational Fund - College President Office</t>
  </si>
  <si>
    <t>Page 41-43</t>
  </si>
  <si>
    <t xml:space="preserve">Operational Fund - Information Technology </t>
  </si>
  <si>
    <t>Page 44-45</t>
  </si>
  <si>
    <t>Tab 1</t>
  </si>
  <si>
    <t>Tab 2</t>
  </si>
  <si>
    <t>Budget Requests and Approvals Summary</t>
  </si>
  <si>
    <t>Tab 3</t>
  </si>
  <si>
    <t>Tab 4</t>
  </si>
  <si>
    <t>Tab 5</t>
  </si>
  <si>
    <t>Tab 6</t>
  </si>
  <si>
    <t>Tab 7</t>
  </si>
  <si>
    <t>Tab 8</t>
  </si>
  <si>
    <t>Tab 9</t>
  </si>
  <si>
    <t>Tab 10</t>
  </si>
  <si>
    <t>Tab 11</t>
  </si>
  <si>
    <t>FY2016 Budget Development - Fund Sources</t>
  </si>
  <si>
    <t>Early Childhood Education requires an Early Childhood Education Coordinator to provide educational offerings, special projects, date collection for pre-services and early childhood education programs in the community, works to improve the quality of internship experiences for CCL and AAS students, provides support to grant work that supports students, serves as a liaison with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</si>
</sst>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quot;-&quot;"/>
    <numFmt numFmtId="167" formatCode="#,##0.00;\-#,##0.00;&quot;-&quot;"/>
    <numFmt numFmtId="168" formatCode="#,##0%;\-#,##0%;&quot;- &quot;"/>
    <numFmt numFmtId="169" formatCode="#,##0.0%;\-#,##0.0%;&quot;- &quot;"/>
    <numFmt numFmtId="170" formatCode="#,##0.00%;\-#,##0.00%;&quot;- &quot;"/>
    <numFmt numFmtId="171" formatCode="#,##0.0;\-#,##0.0;&quot;-&quot;"/>
    <numFmt numFmtId="172" formatCode="_([$€-2]* #,##0.00_);_([$€-2]* \(#,##0.00\);_([$€-2]* &quot;-&quot;??_)"/>
    <numFmt numFmtId="173" formatCode="0%;\(0%\)"/>
    <numFmt numFmtId="174" formatCode="\ \ @"/>
    <numFmt numFmtId="175" formatCode="\ \ \ \ @"/>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8"/>
      <color theme="1"/>
      <name val="Calibri"/>
      <family val="2"/>
      <scheme val="minor"/>
    </font>
    <font>
      <b/>
      <sz val="12"/>
      <color theme="0"/>
      <name val="Calibri"/>
      <family val="2"/>
      <scheme val="minor"/>
    </font>
    <font>
      <b/>
      <sz val="12"/>
      <color theme="1"/>
      <name val="Calibri"/>
      <family val="2"/>
      <scheme val="minor"/>
    </font>
    <font>
      <b/>
      <sz val="20"/>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
      <b/>
      <sz val="11"/>
      <color rgb="FFFF0000"/>
      <name val="Calibri"/>
      <family val="2"/>
      <scheme val="minor"/>
    </font>
    <font>
      <b/>
      <i/>
      <sz val="10"/>
      <color theme="1"/>
      <name val="Calibri"/>
      <family val="2"/>
      <scheme val="minor"/>
    </font>
    <font>
      <b/>
      <i/>
      <sz val="11"/>
      <color theme="1"/>
      <name val="Calibri"/>
      <family val="2"/>
      <scheme val="minor"/>
    </font>
    <font>
      <sz val="11"/>
      <name val="Calibri"/>
      <family val="2"/>
      <scheme val="minor"/>
    </font>
    <font>
      <sz val="10"/>
      <color theme="1"/>
      <name val="Calibri"/>
      <family val="2"/>
      <scheme val="minor"/>
    </font>
    <font>
      <sz val="10"/>
      <name val="Verdana"/>
      <family val="2"/>
    </font>
    <font>
      <i/>
      <sz val="10"/>
      <name val="Myriad Pro"/>
      <family val="2"/>
    </font>
    <font>
      <sz val="10"/>
      <name val="Myriad Pro"/>
      <family val="2"/>
    </font>
    <font>
      <u/>
      <sz val="10"/>
      <name val="Myriad Pro"/>
      <family val="2"/>
    </font>
    <font>
      <sz val="10"/>
      <name val="Arial"/>
      <family val="2"/>
    </font>
    <font>
      <sz val="10"/>
      <color indexed="55"/>
      <name val="Myriad Pro"/>
      <family val="2"/>
    </font>
    <font>
      <sz val="11"/>
      <name val="Myriad Pro"/>
      <family val="2"/>
    </font>
    <font>
      <b/>
      <sz val="10"/>
      <name val="Myriad Pro"/>
      <family val="2"/>
    </font>
    <font>
      <b/>
      <sz val="11"/>
      <name val="Myriad Pro"/>
      <family val="2"/>
    </font>
    <font>
      <sz val="10"/>
      <color indexed="10"/>
      <name val="Myriad Pro"/>
      <family val="2"/>
    </font>
    <font>
      <b/>
      <i/>
      <sz val="22"/>
      <color theme="1"/>
      <name val="Calibri"/>
      <family val="2"/>
      <scheme val="minor"/>
    </font>
    <font>
      <sz val="14"/>
      <color theme="1"/>
      <name val="Calibri"/>
      <family val="2"/>
      <scheme val="minor"/>
    </font>
    <font>
      <sz val="10"/>
      <color indexed="8"/>
      <name val="Arial"/>
      <family val="2"/>
    </font>
    <font>
      <b/>
      <sz val="10"/>
      <name val="Arial Unicode MS"/>
      <family val="2"/>
    </font>
    <font>
      <sz val="10"/>
      <color indexed="8"/>
      <name val="MS Sans Serif"/>
      <family val="2"/>
    </font>
    <font>
      <sz val="11"/>
      <color indexed="8"/>
      <name val="Calibri"/>
      <family val="2"/>
    </font>
    <font>
      <sz val="10"/>
      <color indexed="12"/>
      <name val="Arial"/>
      <family val="2"/>
    </font>
    <font>
      <sz val="12"/>
      <color rgb="FF006100"/>
      <name val="Calibri"/>
      <family val="2"/>
      <scheme val="minor"/>
    </font>
    <font>
      <b/>
      <sz val="12"/>
      <name val="Arial"/>
      <family val="2"/>
    </font>
    <font>
      <sz val="10"/>
      <color indexed="14"/>
      <name val="Arial"/>
      <family val="2"/>
    </font>
    <font>
      <sz val="12"/>
      <color rgb="FF9C6500"/>
      <name val="Calibri"/>
      <family val="2"/>
      <scheme val="minor"/>
    </font>
    <font>
      <sz val="10"/>
      <name val="Arial Unicode MS"/>
      <family val="2"/>
    </font>
    <font>
      <sz val="12"/>
      <color theme="1"/>
      <name val="Calibri"/>
      <family val="2"/>
      <scheme val="minor"/>
    </font>
    <font>
      <sz val="10"/>
      <color indexed="10"/>
      <name val="Arial"/>
      <family val="2"/>
    </font>
    <font>
      <sz val="10"/>
      <name val="MS Sans Serif"/>
      <family val="2"/>
    </font>
    <font>
      <b/>
      <sz val="10"/>
      <name val="MS Sans Serif"/>
      <family val="2"/>
    </font>
    <font>
      <sz val="9"/>
      <color theme="1"/>
      <name val="Calibri"/>
      <family val="2"/>
      <scheme val="minor"/>
    </font>
    <font>
      <sz val="8"/>
      <color theme="1"/>
      <name val="Calibri"/>
      <family val="2"/>
      <scheme val="minor"/>
    </font>
    <font>
      <b/>
      <sz val="10"/>
      <color rgb="FFFF0000"/>
      <name val="Calibri"/>
      <family val="2"/>
      <scheme val="minor"/>
    </font>
    <font>
      <b/>
      <sz val="10"/>
      <color theme="1"/>
      <name val="Cambria"/>
      <family val="1"/>
      <scheme val="major"/>
    </font>
    <font>
      <sz val="10"/>
      <color theme="1"/>
      <name val="Cambria"/>
      <family val="1"/>
      <scheme val="major"/>
    </font>
    <font>
      <b/>
      <sz val="9"/>
      <color theme="1"/>
      <name val="Cambria"/>
      <family val="1"/>
      <scheme val="major"/>
    </font>
    <font>
      <b/>
      <sz val="10"/>
      <color rgb="FFFF0000"/>
      <name val="Cambria"/>
      <family val="1"/>
      <scheme val="major"/>
    </font>
    <font>
      <sz val="10"/>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
      <patternFill patternType="solid">
        <fgColor theme="2" tint="-9.9978637043366805E-2"/>
        <bgColor indexed="64"/>
      </patternFill>
    </fill>
    <fill>
      <patternFill patternType="solid">
        <fgColor rgb="FFFFFF00"/>
        <bgColor theme="4"/>
      </patternFill>
    </fill>
    <fill>
      <patternFill patternType="solid">
        <fgColor theme="6" tint="-0.499984740745262"/>
        <bgColor theme="4"/>
      </patternFill>
    </fill>
    <fill>
      <patternFill patternType="solid">
        <fgColor rgb="FFFFC000"/>
        <bgColor theme="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bgColor indexed="64"/>
      </patternFill>
    </fill>
    <fill>
      <patternFill patternType="solid">
        <fgColor rgb="FF92D050"/>
        <bgColor theme="4"/>
      </patternFill>
    </fill>
    <fill>
      <patternFill patternType="solid">
        <fgColor rgb="FFFFFF99"/>
        <bgColor indexed="64"/>
      </patternFill>
    </fill>
    <fill>
      <patternFill patternType="solid">
        <fgColor theme="0" tint="-4.9989318521683403E-2"/>
        <bgColor indexed="64"/>
      </patternFill>
    </fill>
    <fill>
      <patternFill patternType="mediumGray">
        <fgColor indexed="22"/>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39997558519241921"/>
        <bgColor theme="4"/>
      </patternFill>
    </fill>
  </fills>
  <borders count="1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
      <left style="thin">
        <color theme="4" tint="0.39997558519241921"/>
      </left>
      <right/>
      <top/>
      <bottom/>
      <diagonal/>
    </border>
    <border>
      <left style="thin">
        <color theme="4"/>
      </left>
      <right style="thin">
        <color theme="4"/>
      </right>
      <top style="thin">
        <color theme="4" tint="0.39997558519241921"/>
      </top>
      <bottom style="thin">
        <color theme="4"/>
      </bottom>
      <diagonal/>
    </border>
    <border>
      <left style="thin">
        <color theme="4"/>
      </left>
      <right/>
      <top style="thin">
        <color theme="4" tint="0.39997558519241921"/>
      </top>
      <bottom/>
      <diagonal/>
    </border>
    <border>
      <left style="thin">
        <color theme="4"/>
      </left>
      <right style="thin">
        <color theme="4"/>
      </right>
      <top style="thin">
        <color theme="4" tint="0.39997558519241921"/>
      </top>
      <bottom/>
      <diagonal/>
    </border>
    <border>
      <left style="thin">
        <color theme="4"/>
      </left>
      <right/>
      <top style="thin">
        <color theme="4" tint="0.39997558519241921"/>
      </top>
      <bottom style="thin">
        <color theme="4" tint="0.39997558519241921"/>
      </bottom>
      <diagonal/>
    </border>
    <border>
      <left style="thin">
        <color theme="4"/>
      </left>
      <right style="thin">
        <color theme="4"/>
      </right>
      <top style="thin">
        <color theme="4" tint="0.39997558519241921"/>
      </top>
      <bottom style="thin">
        <color theme="4" tint="0.39997558519241921"/>
      </bottom>
      <diagonal/>
    </border>
    <border>
      <left style="thin">
        <color theme="4" tint="0.39997558519241921"/>
      </left>
      <right/>
      <top style="thin">
        <color theme="4" tint="0.39997558519241921"/>
      </top>
      <bottom style="medium">
        <color auto="1"/>
      </bottom>
      <diagonal/>
    </border>
    <border>
      <left/>
      <right/>
      <top style="thin">
        <color theme="4" tint="0.39997558519241921"/>
      </top>
      <bottom style="medium">
        <color auto="1"/>
      </bottom>
      <diagonal/>
    </border>
    <border>
      <left style="thin">
        <color theme="4"/>
      </left>
      <right/>
      <top style="thin">
        <color theme="4" tint="0.39997558519241921"/>
      </top>
      <bottom style="thin">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theme="4" tint="0.39994506668294322"/>
      </left>
      <right/>
      <top style="medium">
        <color theme="4" tint="0.39994506668294322"/>
      </top>
      <bottom/>
      <diagonal/>
    </border>
    <border>
      <left style="thin">
        <color theme="4"/>
      </left>
      <right/>
      <top style="medium">
        <color theme="4" tint="0.39994506668294322"/>
      </top>
      <bottom/>
      <diagonal/>
    </border>
    <border>
      <left style="thin">
        <color theme="4"/>
      </left>
      <right style="thin">
        <color theme="4"/>
      </right>
      <top style="medium">
        <color theme="4" tint="0.39994506668294322"/>
      </top>
      <bottom/>
      <diagonal/>
    </border>
    <border>
      <left/>
      <right style="thin">
        <color theme="4" tint="0.39997558519241921"/>
      </right>
      <top style="medium">
        <color theme="4" tint="0.39994506668294322"/>
      </top>
      <bottom/>
      <diagonal/>
    </border>
    <border>
      <left style="thin">
        <color theme="4"/>
      </left>
      <right style="medium">
        <color theme="4" tint="0.39994506668294322"/>
      </right>
      <top style="medium">
        <color theme="4" tint="0.39994506668294322"/>
      </top>
      <bottom/>
      <diagonal/>
    </border>
    <border>
      <left style="medium">
        <color theme="4" tint="0.39994506668294322"/>
      </left>
      <right/>
      <top style="thin">
        <color theme="4" tint="0.39997558519241921"/>
      </top>
      <bottom/>
      <diagonal/>
    </border>
    <border>
      <left style="thin">
        <color theme="4"/>
      </left>
      <right style="medium">
        <color theme="4" tint="0.39994506668294322"/>
      </right>
      <top style="thin">
        <color theme="4" tint="0.39997558519241921"/>
      </top>
      <bottom/>
      <diagonal/>
    </border>
    <border>
      <left style="medium">
        <color theme="4" tint="0.39994506668294322"/>
      </left>
      <right/>
      <top/>
      <bottom/>
      <diagonal/>
    </border>
    <border>
      <left/>
      <right style="medium">
        <color theme="4" tint="0.39994506668294322"/>
      </right>
      <top/>
      <bottom/>
      <diagonal/>
    </border>
    <border>
      <left/>
      <right style="medium">
        <color theme="4" tint="0.39994506668294322"/>
      </right>
      <top style="thin">
        <color theme="4" tint="0.39997558519241921"/>
      </top>
      <bottom/>
      <diagonal/>
    </border>
    <border>
      <left style="medium">
        <color theme="4" tint="0.39994506668294322"/>
      </left>
      <right/>
      <top style="thin">
        <color theme="4" tint="0.39997558519241921"/>
      </top>
      <bottom style="thin">
        <color theme="4" tint="0.39997558519241921"/>
      </bottom>
      <diagonal/>
    </border>
    <border>
      <left style="thin">
        <color theme="4"/>
      </left>
      <right style="medium">
        <color theme="4" tint="0.39994506668294322"/>
      </right>
      <top style="thin">
        <color theme="4" tint="0.39997558519241921"/>
      </top>
      <bottom style="thin">
        <color theme="4" tint="0.39997558519241921"/>
      </bottom>
      <diagonal/>
    </border>
    <border>
      <left style="medium">
        <color theme="4" tint="0.39994506668294322"/>
      </left>
      <right/>
      <top style="thin">
        <color theme="4" tint="0.39997558519241921"/>
      </top>
      <bottom style="thin">
        <color theme="4"/>
      </bottom>
      <diagonal/>
    </border>
    <border>
      <left style="thin">
        <color theme="4"/>
      </left>
      <right style="medium">
        <color theme="4" tint="0.39994506668294322"/>
      </right>
      <top style="thin">
        <color theme="4" tint="0.39997558519241921"/>
      </top>
      <bottom style="thin">
        <color theme="4"/>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right style="medium">
        <color theme="4" tint="0.39994506668294322"/>
      </right>
      <top/>
      <bottom style="medium">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4" tint="0.39997558519241921"/>
      </right>
      <top/>
      <bottom/>
      <diagonal/>
    </border>
    <border>
      <left/>
      <right/>
      <top style="medium">
        <color indexed="64"/>
      </top>
      <bottom style="medium">
        <color indexed="64"/>
      </bottom>
      <diagonal/>
    </border>
    <border>
      <left/>
      <right/>
      <top/>
      <bottom style="thin">
        <color theme="4" tint="0.39997558519241921"/>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theme="4" tint="0.39997558519241921"/>
      </top>
      <bottom/>
      <diagonal/>
    </border>
    <border>
      <left style="thin">
        <color theme="4"/>
      </left>
      <right style="thin">
        <color indexed="64"/>
      </right>
      <top style="thin">
        <color theme="4" tint="0.39997558519241921"/>
      </top>
      <bottom/>
      <diagonal/>
    </border>
    <border>
      <left style="thin">
        <color theme="4"/>
      </left>
      <right style="thin">
        <color indexed="64"/>
      </right>
      <top style="thin">
        <color theme="4" tint="0.39997558519241921"/>
      </top>
      <bottom style="thin">
        <color theme="4" tint="0.39997558519241921"/>
      </bottom>
      <diagonal/>
    </border>
    <border>
      <left style="thin">
        <color theme="4"/>
      </left>
      <right style="thin">
        <color indexed="64"/>
      </right>
      <top style="thin">
        <color theme="4" tint="0.39997558519241921"/>
      </top>
      <bottom style="thin">
        <color indexed="64"/>
      </bottom>
      <diagonal/>
    </border>
    <border>
      <left style="thin">
        <color theme="3" tint="0.59996337778862885"/>
      </left>
      <right/>
      <top/>
      <bottom/>
      <diagonal/>
    </border>
    <border>
      <left style="thin">
        <color theme="4"/>
      </left>
      <right style="thin">
        <color indexed="64"/>
      </right>
      <top style="thin">
        <color indexed="64"/>
      </top>
      <bottom style="thin">
        <color indexed="64"/>
      </bottom>
      <diagonal/>
    </border>
    <border>
      <left style="thin">
        <color auto="1"/>
      </left>
      <right style="thin">
        <color theme="4"/>
      </right>
      <top style="thin">
        <color theme="4" tint="0.39997558519241921"/>
      </top>
      <bottom style="thin">
        <color auto="1"/>
      </bottom>
      <diagonal/>
    </border>
    <border>
      <left style="thin">
        <color theme="4"/>
      </left>
      <right style="thin">
        <color auto="1"/>
      </right>
      <top style="thin">
        <color auto="1"/>
      </top>
      <bottom style="thin">
        <color theme="4" tint="0.3999755851924192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top style="thin">
        <color theme="3" tint="0.59996337778862885"/>
      </top>
      <bottom/>
      <diagonal/>
    </border>
    <border>
      <left/>
      <right style="thin">
        <color theme="4" tint="0.39997558519241921"/>
      </right>
      <top style="thin">
        <color theme="3" tint="0.59996337778862885"/>
      </top>
      <bottom/>
      <diagonal/>
    </border>
    <border>
      <left/>
      <right/>
      <top style="thin">
        <color theme="4" tint="0.39994506668294322"/>
      </top>
      <bottom/>
      <diagonal/>
    </border>
    <border>
      <left style="thin">
        <color theme="4" tint="0.39997558519241921"/>
      </left>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left>
      <right style="thin">
        <color theme="4"/>
      </right>
      <top style="thin">
        <color theme="4"/>
      </top>
      <bottom style="thin">
        <color theme="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theme="4"/>
      </top>
      <bottom/>
      <diagonal/>
    </border>
    <border>
      <left style="thin">
        <color indexed="64"/>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medium">
        <color indexed="64"/>
      </right>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thin">
        <color theme="4" tint="0.39997558519241921"/>
      </top>
      <bottom/>
      <diagonal/>
    </border>
    <border>
      <left style="thin">
        <color theme="4"/>
      </left>
      <right style="medium">
        <color indexed="64"/>
      </right>
      <top style="thin">
        <color theme="4" tint="0.39997558519241921"/>
      </top>
      <bottom/>
      <diagonal/>
    </border>
    <border>
      <left style="medium">
        <color indexed="64"/>
      </left>
      <right/>
      <top style="thin">
        <color theme="4" tint="0.39997558519241921"/>
      </top>
      <bottom style="medium">
        <color indexed="64"/>
      </bottom>
      <diagonal/>
    </border>
    <border>
      <left style="thin">
        <color theme="4"/>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theme="4"/>
      </left>
      <right style="medium">
        <color indexed="64"/>
      </right>
      <top style="thin">
        <color theme="4" tint="0.39997558519241921"/>
      </top>
      <bottom style="medium">
        <color indexed="64"/>
      </bottom>
      <diagonal/>
    </border>
    <border>
      <left/>
      <right style="thin">
        <color theme="4" tint="0.39997558519241921"/>
      </right>
      <top style="medium">
        <color indexed="64"/>
      </top>
      <bottom/>
      <diagonal/>
    </border>
    <border>
      <left style="thin">
        <color theme="4"/>
      </left>
      <right style="thin">
        <color theme="4"/>
      </right>
      <top style="thin">
        <color theme="4" tint="0.39997558519241921"/>
      </top>
      <bottom style="medium">
        <color indexed="64"/>
      </bottom>
      <diagonal/>
    </border>
    <border>
      <left/>
      <right style="thin">
        <color theme="4" tint="0.39997558519241921"/>
      </right>
      <top style="thin">
        <color theme="4" tint="0.39997558519241921"/>
      </top>
      <bottom style="medium">
        <color indexed="64"/>
      </bottom>
      <diagonal/>
    </border>
    <border>
      <left style="thin">
        <color theme="4"/>
      </left>
      <right style="thin">
        <color theme="4"/>
      </right>
      <top style="thin">
        <color theme="4"/>
      </top>
      <bottom style="medium">
        <color indexed="64"/>
      </bottom>
      <diagonal/>
    </border>
    <border>
      <left/>
      <right style="medium">
        <color indexed="64"/>
      </right>
      <top style="thin">
        <color auto="1"/>
      </top>
      <bottom/>
      <diagonal/>
    </border>
    <border>
      <left style="thin">
        <color theme="4" tint="0.39994506668294322"/>
      </left>
      <right style="medium">
        <color indexed="64"/>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indexed="64"/>
      </bottom>
      <diagonal/>
    </border>
    <border>
      <left style="thin">
        <color theme="4" tint="0.39994506668294322"/>
      </left>
      <right style="medium">
        <color indexed="64"/>
      </right>
      <top style="thin">
        <color theme="4" tint="0.39994506668294322"/>
      </top>
      <bottom style="medium">
        <color indexed="64"/>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medium">
        <color indexed="64"/>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medium">
        <color indexed="64"/>
      </bottom>
      <diagonal/>
    </border>
    <border>
      <left style="thin">
        <color theme="3" tint="0.59996337778862885"/>
      </left>
      <right style="medium">
        <color indexed="64"/>
      </right>
      <top style="thin">
        <color theme="3" tint="0.59996337778862885"/>
      </top>
      <bottom style="medium">
        <color indexed="64"/>
      </bottom>
      <diagonal/>
    </border>
    <border>
      <left/>
      <right style="medium">
        <color indexed="64"/>
      </right>
      <top style="thin">
        <color theme="4" tint="0.39997558519241921"/>
      </top>
      <bottom/>
      <diagonal/>
    </border>
    <border>
      <left style="medium">
        <color indexed="64"/>
      </left>
      <right style="thin">
        <color theme="3" tint="0.59996337778862885"/>
      </right>
      <top style="thin">
        <color theme="3" tint="0.59996337778862885"/>
      </top>
      <bottom style="medium">
        <color indexed="64"/>
      </bottom>
      <diagonal/>
    </border>
    <border>
      <left/>
      <right style="thin">
        <color theme="3" tint="0.59996337778862885"/>
      </right>
      <top style="thin">
        <color theme="3" tint="0.59996337778862885"/>
      </top>
      <bottom style="medium">
        <color indexed="64"/>
      </bottom>
      <diagonal/>
    </border>
    <border>
      <left style="thin">
        <color theme="4"/>
      </left>
      <right style="medium">
        <color indexed="64"/>
      </right>
      <top style="thin">
        <color theme="4"/>
      </top>
      <bottom style="medium">
        <color indexed="64"/>
      </bottom>
      <diagonal/>
    </border>
    <border>
      <left style="medium">
        <color indexed="64"/>
      </left>
      <right/>
      <top style="thin">
        <color theme="4" tint="0.39997558519241921"/>
      </top>
      <bottom style="thin">
        <color theme="4" tint="0.39997558519241921"/>
      </bottom>
      <diagonal/>
    </border>
  </borders>
  <cellStyleXfs count="40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xf numFmtId="0" fontId="31" fillId="0" borderId="0"/>
    <xf numFmtId="44" fontId="3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166" fontId="43" fillId="0" borderId="0" applyFill="0" applyBorder="0" applyAlignment="0"/>
    <xf numFmtId="167" fontId="43" fillId="0" borderId="0" applyFill="0" applyBorder="0" applyAlignment="0"/>
    <xf numFmtId="168" fontId="43" fillId="0" borderId="0" applyFill="0" applyBorder="0" applyAlignment="0"/>
    <xf numFmtId="169" fontId="43" fillId="0" borderId="0" applyFill="0" applyBorder="0" applyAlignment="0"/>
    <xf numFmtId="170" fontId="43" fillId="0" borderId="0" applyFill="0" applyBorder="0" applyAlignment="0"/>
    <xf numFmtId="166" fontId="43" fillId="0" borderId="0" applyFill="0" applyBorder="0" applyAlignment="0"/>
    <xf numFmtId="171" fontId="43" fillId="0" borderId="0" applyFill="0" applyBorder="0" applyAlignment="0"/>
    <xf numFmtId="167" fontId="43" fillId="0" borderId="0" applyFill="0" applyBorder="0" applyAlignment="0"/>
    <xf numFmtId="166"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4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4" fontId="43" fillId="0" borderId="0" applyFill="0" applyBorder="0" applyAlignment="0"/>
    <xf numFmtId="166" fontId="47" fillId="0" borderId="0" applyFill="0" applyBorder="0" applyAlignment="0"/>
    <xf numFmtId="167" fontId="47" fillId="0" borderId="0" applyFill="0" applyBorder="0" applyAlignment="0"/>
    <xf numFmtId="166" fontId="47" fillId="0" borderId="0" applyFill="0" applyBorder="0" applyAlignment="0"/>
    <xf numFmtId="171" fontId="47" fillId="0" borderId="0" applyFill="0" applyBorder="0" applyAlignment="0"/>
    <xf numFmtId="167" fontId="47" fillId="0" borderId="0" applyFill="0" applyBorder="0" applyAlignment="0"/>
    <xf numFmtId="172" fontId="45" fillId="0" borderId="0" applyFont="0" applyFill="0" applyBorder="0" applyAlignment="0" applyProtection="0"/>
    <xf numFmtId="172" fontId="45" fillId="0" borderId="0" applyFont="0" applyFill="0" applyBorder="0" applyAlignment="0" applyProtection="0"/>
    <xf numFmtId="0" fontId="48" fillId="2" borderId="0" applyNumberFormat="0" applyBorder="0" applyAlignment="0" applyProtection="0"/>
    <xf numFmtId="0" fontId="49" fillId="0" borderId="57" applyNumberFormat="0" applyAlignment="0" applyProtection="0">
      <alignment horizontal="left" vertical="center"/>
    </xf>
    <xf numFmtId="0" fontId="49" fillId="0" borderId="96">
      <alignment horizontal="left" vertical="center"/>
    </xf>
    <xf numFmtId="166" fontId="50" fillId="0" borderId="0" applyFill="0" applyBorder="0" applyAlignment="0"/>
    <xf numFmtId="167" fontId="50" fillId="0" borderId="0" applyFill="0" applyBorder="0" applyAlignment="0"/>
    <xf numFmtId="166" fontId="50" fillId="0" borderId="0" applyFill="0" applyBorder="0" applyAlignment="0"/>
    <xf numFmtId="171" fontId="50" fillId="0" borderId="0" applyFill="0" applyBorder="0" applyAlignment="0"/>
    <xf numFmtId="167" fontId="50" fillId="0" borderId="0" applyFill="0" applyBorder="0" applyAlignment="0"/>
    <xf numFmtId="0" fontId="51" fillId="4"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6" fillId="0" borderId="0"/>
    <xf numFmtId="0" fontId="45" fillId="0" borderId="0"/>
    <xf numFmtId="0" fontId="1" fillId="0" borderId="0"/>
    <xf numFmtId="0" fontId="1" fillId="0" borderId="0"/>
    <xf numFmtId="0" fontId="1" fillId="0" borderId="0"/>
    <xf numFmtId="0" fontId="52" fillId="0" borderId="0"/>
    <xf numFmtId="0" fontId="1" fillId="0" borderId="0"/>
    <xf numFmtId="0" fontId="45" fillId="0" borderId="0"/>
    <xf numFmtId="0" fontId="1" fillId="0" borderId="0"/>
    <xf numFmtId="0" fontId="1" fillId="0" borderId="0"/>
    <xf numFmtId="0" fontId="35" fillId="0" borderId="0"/>
    <xf numFmtId="0" fontId="53" fillId="0" borderId="0"/>
    <xf numFmtId="0" fontId="35" fillId="0" borderId="0"/>
    <xf numFmtId="0" fontId="52" fillId="0" borderId="0"/>
    <xf numFmtId="0" fontId="52" fillId="0" borderId="0"/>
    <xf numFmtId="0" fontId="4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5" fillId="8" borderId="8" applyNumberFormat="0" applyFont="0" applyAlignment="0" applyProtection="0"/>
    <xf numFmtId="170" fontId="35" fillId="0" borderId="0" applyFont="0" applyFill="0" applyBorder="0" applyAlignment="0" applyProtection="0"/>
    <xf numFmtId="173"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166" fontId="54" fillId="0" borderId="0" applyFill="0" applyBorder="0" applyAlignment="0"/>
    <xf numFmtId="167" fontId="54" fillId="0" borderId="0" applyFill="0" applyBorder="0" applyAlignment="0"/>
    <xf numFmtId="166" fontId="54" fillId="0" borderId="0" applyFill="0" applyBorder="0" applyAlignment="0"/>
    <xf numFmtId="171" fontId="54" fillId="0" borderId="0" applyFill="0" applyBorder="0" applyAlignment="0"/>
    <xf numFmtId="167" fontId="54" fillId="0" borderId="0" applyFill="0" applyBorder="0" applyAlignment="0"/>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56" fillId="0" borderId="32">
      <alignment horizontal="center"/>
    </xf>
    <xf numFmtId="3" fontId="55" fillId="0" borderId="0" applyFont="0" applyFill="0" applyBorder="0" applyAlignment="0" applyProtection="0"/>
    <xf numFmtId="0" fontId="55" fillId="49" borderId="0" applyNumberFormat="0" applyFont="0" applyBorder="0" applyAlignment="0" applyProtection="0"/>
    <xf numFmtId="49" fontId="43" fillId="0" borderId="0" applyFill="0" applyBorder="0" applyAlignment="0"/>
    <xf numFmtId="174" fontId="43" fillId="0" borderId="0" applyFill="0" applyBorder="0" applyAlignment="0"/>
    <xf numFmtId="175" fontId="43" fillId="0" borderId="0" applyFill="0" applyBorder="0" applyAlignment="0"/>
  </cellStyleXfs>
  <cellXfs count="753">
    <xf numFmtId="0" fontId="0" fillId="0" borderId="0" xfId="0"/>
    <xf numFmtId="0" fontId="0" fillId="0" borderId="0" xfId="0" applyAlignment="1">
      <alignment vertical="top" wrapText="1"/>
    </xf>
    <xf numFmtId="0" fontId="0" fillId="0" borderId="0" xfId="0" applyAlignment="1">
      <alignment horizontal="left" vertical="top"/>
    </xf>
    <xf numFmtId="0" fontId="0" fillId="0" borderId="0" xfId="0" applyAlignment="1">
      <alignment horizontal="center" vertical="top"/>
    </xf>
    <xf numFmtId="164" fontId="0" fillId="0" borderId="0" xfId="1" applyNumberFormat="1" applyFont="1" applyAlignment="1">
      <alignment vertical="top"/>
    </xf>
    <xf numFmtId="0" fontId="0" fillId="0" borderId="0" xfId="0" applyAlignment="1">
      <alignment horizontal="left" vertical="top" wrapText="1"/>
    </xf>
    <xf numFmtId="0" fontId="16" fillId="0" borderId="0" xfId="0" applyFont="1" applyAlignment="1">
      <alignment horizontal="center" vertical="top"/>
    </xf>
    <xf numFmtId="0" fontId="0" fillId="0" borderId="0" xfId="1" applyNumberFormat="1" applyFont="1" applyAlignment="1">
      <alignment vertical="top"/>
    </xf>
    <xf numFmtId="0" fontId="0" fillId="34" borderId="10" xfId="0" applyFont="1" applyFill="1" applyBorder="1" applyAlignment="1">
      <alignment horizontal="left" vertical="top"/>
    </xf>
    <xf numFmtId="0" fontId="0" fillId="34" borderId="11" xfId="0" applyFont="1" applyFill="1" applyBorder="1" applyAlignment="1">
      <alignment vertical="top" wrapText="1"/>
    </xf>
    <xf numFmtId="0" fontId="0" fillId="34" borderId="11" xfId="0" applyFont="1" applyFill="1" applyBorder="1" applyAlignment="1">
      <alignment horizontal="center" vertical="top"/>
    </xf>
    <xf numFmtId="0" fontId="0" fillId="34" borderId="11" xfId="0" applyFont="1" applyFill="1" applyBorder="1" applyAlignment="1">
      <alignment horizontal="left" vertical="top" wrapText="1"/>
    </xf>
    <xf numFmtId="0" fontId="13" fillId="33" borderId="12" xfId="0" applyFont="1" applyFill="1" applyBorder="1" applyAlignment="1">
      <alignment horizontal="left" vertical="top"/>
    </xf>
    <xf numFmtId="0" fontId="13" fillId="33" borderId="13" xfId="0" applyFont="1" applyFill="1" applyBorder="1" applyAlignment="1">
      <alignment vertical="top" wrapText="1"/>
    </xf>
    <xf numFmtId="0" fontId="13" fillId="33" borderId="13" xfId="0" applyFont="1" applyFill="1" applyBorder="1" applyAlignment="1">
      <alignment horizontal="center" vertical="top" wrapText="1"/>
    </xf>
    <xf numFmtId="0" fontId="13" fillId="33" borderId="14" xfId="0" applyFont="1" applyFill="1" applyBorder="1"/>
    <xf numFmtId="0" fontId="0" fillId="34" borderId="12" xfId="0" applyFont="1" applyFill="1" applyBorder="1" applyAlignment="1">
      <alignment horizontal="left" vertical="top"/>
    </xf>
    <xf numFmtId="0" fontId="0" fillId="34" borderId="13" xfId="0" applyFont="1" applyFill="1" applyBorder="1" applyAlignment="1">
      <alignment vertical="top" wrapText="1"/>
    </xf>
    <xf numFmtId="0" fontId="0" fillId="34" borderId="13" xfId="0" applyFont="1" applyFill="1" applyBorder="1" applyAlignment="1">
      <alignment horizontal="center" vertical="top"/>
    </xf>
    <xf numFmtId="0" fontId="0" fillId="34" borderId="13" xfId="0" applyFont="1" applyFill="1" applyBorder="1" applyAlignment="1">
      <alignment horizontal="left" vertical="top" wrapText="1"/>
    </xf>
    <xf numFmtId="164" fontId="0" fillId="34" borderId="13" xfId="1" applyNumberFormat="1" applyFont="1" applyFill="1" applyBorder="1" applyAlignment="1">
      <alignment vertical="top"/>
    </xf>
    <xf numFmtId="0" fontId="0" fillId="34" borderId="13" xfId="1" applyNumberFormat="1" applyFont="1" applyFill="1" applyBorder="1" applyAlignment="1">
      <alignment vertical="top"/>
    </xf>
    <xf numFmtId="0" fontId="0" fillId="34" borderId="14" xfId="0" applyFont="1" applyFill="1" applyBorder="1"/>
    <xf numFmtId="0" fontId="0" fillId="0" borderId="12" xfId="0" applyFont="1" applyBorder="1" applyAlignment="1">
      <alignment horizontal="left" vertical="top"/>
    </xf>
    <xf numFmtId="0" fontId="0" fillId="0" borderId="13" xfId="0" applyFont="1" applyBorder="1" applyAlignment="1">
      <alignment vertical="top" wrapText="1"/>
    </xf>
    <xf numFmtId="0" fontId="0" fillId="0" borderId="13" xfId="0" applyFont="1" applyBorder="1" applyAlignment="1">
      <alignment horizontal="center" vertical="top"/>
    </xf>
    <xf numFmtId="0" fontId="0" fillId="0" borderId="13" xfId="0" applyFont="1" applyBorder="1" applyAlignment="1">
      <alignment horizontal="left" vertical="top" wrapText="1"/>
    </xf>
    <xf numFmtId="164" fontId="0" fillId="0" borderId="13" xfId="1" applyNumberFormat="1" applyFont="1" applyBorder="1" applyAlignment="1">
      <alignment vertical="top"/>
    </xf>
    <xf numFmtId="0" fontId="0" fillId="0" borderId="13" xfId="1" applyNumberFormat="1" applyFont="1" applyBorder="1" applyAlignment="1">
      <alignment vertical="top"/>
    </xf>
    <xf numFmtId="0" fontId="0" fillId="0" borderId="14" xfId="0" applyFont="1" applyBorder="1"/>
    <xf numFmtId="0" fontId="13" fillId="33" borderId="13" xfId="0" applyFont="1" applyFill="1" applyBorder="1" applyAlignment="1">
      <alignment horizontal="center" vertical="center" textRotation="90" wrapText="1"/>
    </xf>
    <xf numFmtId="164" fontId="13" fillId="33" borderId="13" xfId="1" applyNumberFormat="1" applyFont="1" applyFill="1" applyBorder="1" applyAlignment="1">
      <alignment horizontal="center" vertical="center" wrapText="1"/>
    </xf>
    <xf numFmtId="0" fontId="13" fillId="33" borderId="13" xfId="0" applyFont="1" applyFill="1" applyBorder="1" applyAlignment="1">
      <alignment horizontal="center" vertical="center"/>
    </xf>
    <xf numFmtId="0" fontId="13" fillId="33" borderId="13" xfId="1" applyNumberFormat="1" applyFont="1" applyFill="1" applyBorder="1" applyAlignment="1">
      <alignment horizontal="center" vertical="center" wrapText="1"/>
    </xf>
    <xf numFmtId="0" fontId="13" fillId="33" borderId="13" xfId="0" applyFont="1" applyFill="1" applyBorder="1" applyAlignment="1">
      <alignment vertical="center" textRotation="90" wrapText="1"/>
    </xf>
    <xf numFmtId="0" fontId="13" fillId="33" borderId="13" xfId="0" applyFont="1" applyFill="1" applyBorder="1" applyAlignment="1">
      <alignment horizontal="left" vertical="center" textRotation="90" wrapText="1"/>
    </xf>
    <xf numFmtId="164" fontId="0" fillId="34" borderId="11" xfId="1" applyNumberFormat="1" applyFont="1" applyFill="1" applyBorder="1" applyAlignment="1">
      <alignment vertical="top"/>
    </xf>
    <xf numFmtId="0" fontId="0" fillId="34" borderId="11" xfId="1" applyNumberFormat="1" applyFont="1" applyFill="1" applyBorder="1" applyAlignment="1">
      <alignment vertical="top"/>
    </xf>
    <xf numFmtId="0" fontId="0" fillId="34" borderId="15" xfId="0" applyFont="1" applyFill="1" applyBorder="1"/>
    <xf numFmtId="0" fontId="0" fillId="35" borderId="13" xfId="0" applyFont="1" applyFill="1" applyBorder="1" applyAlignment="1">
      <alignment vertical="top" wrapText="1"/>
    </xf>
    <xf numFmtId="0" fontId="0" fillId="35" borderId="13" xfId="0" applyFont="1" applyFill="1" applyBorder="1" applyAlignment="1">
      <alignment horizontal="center" vertical="top"/>
    </xf>
    <xf numFmtId="0" fontId="0" fillId="36" borderId="12" xfId="0" applyFont="1" applyFill="1" applyBorder="1" applyAlignment="1">
      <alignment horizontal="left" vertical="top"/>
    </xf>
    <xf numFmtId="0" fontId="0" fillId="36" borderId="13" xfId="0" applyFont="1" applyFill="1" applyBorder="1" applyAlignment="1">
      <alignment vertical="top" wrapText="1"/>
    </xf>
    <xf numFmtId="0" fontId="0" fillId="36" borderId="13" xfId="0" applyFont="1" applyFill="1" applyBorder="1" applyAlignment="1">
      <alignment horizontal="center" vertical="top"/>
    </xf>
    <xf numFmtId="0" fontId="0" fillId="35" borderId="13" xfId="1" applyNumberFormat="1" applyFont="1" applyFill="1" applyBorder="1" applyAlignment="1">
      <alignment vertical="top"/>
    </xf>
    <xf numFmtId="0" fontId="0" fillId="36" borderId="13" xfId="1" applyNumberFormat="1" applyFont="1" applyFill="1" applyBorder="1" applyAlignment="1">
      <alignment vertical="top"/>
    </xf>
    <xf numFmtId="0" fontId="0" fillId="35" borderId="12" xfId="0" applyFont="1" applyFill="1" applyBorder="1" applyAlignment="1">
      <alignment horizontal="left" vertical="top"/>
    </xf>
    <xf numFmtId="164" fontId="0" fillId="36" borderId="13" xfId="1" applyNumberFormat="1" applyFont="1" applyFill="1" applyBorder="1" applyAlignment="1">
      <alignment vertical="top"/>
    </xf>
    <xf numFmtId="0" fontId="13" fillId="33" borderId="17" xfId="0" applyFont="1" applyFill="1" applyBorder="1" applyAlignment="1">
      <alignment horizontal="left" vertical="top"/>
    </xf>
    <xf numFmtId="0" fontId="13" fillId="33" borderId="0" xfId="0" applyFont="1" applyFill="1" applyBorder="1" applyAlignment="1">
      <alignment vertical="top" wrapText="1"/>
    </xf>
    <xf numFmtId="0" fontId="13" fillId="33" borderId="0" xfId="0" applyFont="1" applyFill="1" applyBorder="1" applyAlignment="1">
      <alignment horizontal="center" vertical="top" wrapText="1"/>
    </xf>
    <xf numFmtId="0" fontId="13" fillId="33" borderId="0" xfId="0" applyFont="1" applyFill="1" applyBorder="1" applyAlignment="1">
      <alignment vertical="center" textRotation="90" wrapText="1"/>
    </xf>
    <xf numFmtId="0" fontId="13" fillId="33" borderId="0" xfId="0" applyFont="1" applyFill="1" applyBorder="1" applyAlignment="1">
      <alignment horizontal="left" vertical="center" textRotation="90" wrapText="1"/>
    </xf>
    <xf numFmtId="0" fontId="13" fillId="33" borderId="0" xfId="0" applyFont="1" applyFill="1" applyBorder="1" applyAlignment="1">
      <alignment horizontal="center" vertical="center" textRotation="90" wrapText="1"/>
    </xf>
    <xf numFmtId="164" fontId="13" fillId="33" borderId="0" xfId="1" applyNumberFormat="1" applyFont="1" applyFill="1" applyBorder="1" applyAlignment="1">
      <alignment horizontal="center" vertical="center" wrapText="1"/>
    </xf>
    <xf numFmtId="0" fontId="13" fillId="33" borderId="0" xfId="0" applyFont="1" applyFill="1" applyBorder="1" applyAlignment="1">
      <alignment horizontal="center" vertical="center"/>
    </xf>
    <xf numFmtId="0" fontId="13" fillId="33" borderId="0" xfId="1" applyNumberFormat="1" applyFont="1" applyFill="1" applyBorder="1" applyAlignment="1">
      <alignment horizontal="center" vertical="center" wrapText="1"/>
    </xf>
    <xf numFmtId="0" fontId="13" fillId="33" borderId="16" xfId="0" applyFont="1" applyFill="1" applyBorder="1" applyAlignment="1">
      <alignment horizontal="left" vertical="top"/>
    </xf>
    <xf numFmtId="0" fontId="13" fillId="33" borderId="16" xfId="0" applyFont="1" applyFill="1" applyBorder="1" applyAlignment="1">
      <alignment vertical="top" wrapText="1"/>
    </xf>
    <xf numFmtId="0" fontId="13" fillId="33" borderId="16" xfId="0" applyFont="1" applyFill="1" applyBorder="1" applyAlignment="1">
      <alignment horizontal="center" vertical="top" wrapText="1"/>
    </xf>
    <xf numFmtId="0" fontId="13" fillId="33" borderId="16" xfId="0" applyFont="1" applyFill="1" applyBorder="1" applyAlignment="1">
      <alignment vertical="center" textRotation="90" wrapText="1"/>
    </xf>
    <xf numFmtId="0" fontId="13" fillId="33" borderId="16" xfId="0" applyFont="1" applyFill="1" applyBorder="1" applyAlignment="1">
      <alignment horizontal="left" vertical="center" textRotation="90" wrapText="1"/>
    </xf>
    <xf numFmtId="0" fontId="13" fillId="33" borderId="16" xfId="0" applyFont="1" applyFill="1" applyBorder="1" applyAlignment="1">
      <alignment horizontal="center" vertical="center" textRotation="90" wrapText="1"/>
    </xf>
    <xf numFmtId="164" fontId="13" fillId="33" borderId="16" xfId="1" applyNumberFormat="1" applyFont="1" applyFill="1" applyBorder="1" applyAlignment="1">
      <alignment horizontal="center" vertical="center" wrapText="1"/>
    </xf>
    <xf numFmtId="0" fontId="13" fillId="33" borderId="16" xfId="0" applyFont="1" applyFill="1" applyBorder="1" applyAlignment="1">
      <alignment horizontal="center" vertical="center"/>
    </xf>
    <xf numFmtId="0" fontId="13" fillId="33" borderId="16" xfId="1" applyNumberFormat="1" applyFont="1" applyFill="1" applyBorder="1" applyAlignment="1">
      <alignment horizontal="center" vertical="center" wrapText="1"/>
    </xf>
    <xf numFmtId="0" fontId="0" fillId="34" borderId="0" xfId="0" applyFont="1" applyFill="1" applyBorder="1"/>
    <xf numFmtId="0" fontId="16" fillId="34" borderId="13" xfId="0" applyFont="1" applyFill="1" applyBorder="1" applyAlignment="1">
      <alignment horizontal="right"/>
    </xf>
    <xf numFmtId="164" fontId="16" fillId="34" borderId="13" xfId="1" applyNumberFormat="1" applyFont="1" applyFill="1" applyBorder="1" applyAlignment="1"/>
    <xf numFmtId="0" fontId="0" fillId="34" borderId="13" xfId="1" applyNumberFormat="1" applyFont="1" applyFill="1" applyBorder="1" applyAlignment="1">
      <alignment horizontal="center" vertical="top"/>
    </xf>
    <xf numFmtId="0" fontId="0" fillId="0" borderId="13" xfId="1" applyNumberFormat="1" applyFont="1" applyBorder="1" applyAlignment="1">
      <alignment horizontal="center" vertical="top"/>
    </xf>
    <xf numFmtId="0" fontId="0" fillId="0" borderId="0" xfId="1" applyNumberFormat="1" applyFont="1" applyAlignment="1">
      <alignment horizontal="center" vertical="top"/>
    </xf>
    <xf numFmtId="0" fontId="0" fillId="0" borderId="17" xfId="0" applyFont="1" applyBorder="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horizontal="left" vertical="top" wrapText="1"/>
    </xf>
    <xf numFmtId="164" fontId="0" fillId="0" borderId="0" xfId="1" applyNumberFormat="1" applyFont="1" applyBorder="1" applyAlignment="1">
      <alignment vertical="top"/>
    </xf>
    <xf numFmtId="164" fontId="16" fillId="0" borderId="0" xfId="1" applyNumberFormat="1" applyFont="1" applyBorder="1" applyAlignment="1">
      <alignment vertical="top"/>
    </xf>
    <xf numFmtId="0" fontId="0" fillId="0" borderId="0" xfId="1" applyNumberFormat="1" applyFont="1" applyBorder="1" applyAlignment="1">
      <alignment horizontal="center" vertical="top"/>
    </xf>
    <xf numFmtId="0" fontId="0" fillId="0" borderId="0" xfId="1" applyNumberFormat="1" applyFont="1" applyBorder="1" applyAlignment="1">
      <alignment vertical="top"/>
    </xf>
    <xf numFmtId="0" fontId="0" fillId="36" borderId="20" xfId="1" applyNumberFormat="1" applyFont="1" applyFill="1" applyBorder="1" applyAlignment="1">
      <alignment vertical="top"/>
    </xf>
    <xf numFmtId="0" fontId="0" fillId="35" borderId="20" xfId="1" applyNumberFormat="1" applyFont="1" applyFill="1" applyBorder="1" applyAlignment="1">
      <alignment vertical="top"/>
    </xf>
    <xf numFmtId="0" fontId="0" fillId="35" borderId="19" xfId="0" applyFont="1" applyFill="1" applyBorder="1" applyAlignment="1">
      <alignment vertical="top" wrapText="1"/>
    </xf>
    <xf numFmtId="0" fontId="0" fillId="35" borderId="19" xfId="0" applyFont="1" applyFill="1" applyBorder="1" applyAlignment="1">
      <alignment horizontal="center" vertical="top"/>
    </xf>
    <xf numFmtId="0" fontId="0" fillId="35" borderId="19" xfId="0" applyFont="1" applyFill="1" applyBorder="1" applyAlignment="1">
      <alignment horizontal="left" vertical="top" wrapText="1"/>
    </xf>
    <xf numFmtId="164" fontId="0" fillId="35" borderId="19" xfId="1" applyNumberFormat="1" applyFont="1" applyFill="1" applyBorder="1" applyAlignment="1">
      <alignment vertical="top"/>
    </xf>
    <xf numFmtId="0" fontId="0" fillId="35" borderId="19" xfId="1" applyNumberFormat="1" applyFont="1" applyFill="1" applyBorder="1" applyAlignment="1">
      <alignment horizontal="center" vertical="top"/>
    </xf>
    <xf numFmtId="0" fontId="0" fillId="36" borderId="19" xfId="0" applyFont="1" applyFill="1" applyBorder="1" applyAlignment="1">
      <alignment vertical="top" wrapText="1"/>
    </xf>
    <xf numFmtId="0" fontId="0" fillId="36" borderId="19" xfId="0" applyFont="1" applyFill="1" applyBorder="1" applyAlignment="1">
      <alignment horizontal="center" vertical="top"/>
    </xf>
    <xf numFmtId="0" fontId="0" fillId="36" borderId="19" xfId="0" applyFont="1" applyFill="1" applyBorder="1" applyAlignment="1">
      <alignment horizontal="left" vertical="top" wrapText="1"/>
    </xf>
    <xf numFmtId="164" fontId="0" fillId="36" borderId="19" xfId="1" applyNumberFormat="1" applyFont="1" applyFill="1" applyBorder="1" applyAlignment="1">
      <alignment vertical="top"/>
    </xf>
    <xf numFmtId="0" fontId="0" fillId="36" borderId="19" xfId="1" applyNumberFormat="1" applyFont="1" applyFill="1" applyBorder="1" applyAlignment="1">
      <alignment horizontal="center" vertical="top"/>
    </xf>
    <xf numFmtId="0" fontId="0" fillId="36" borderId="10" xfId="0" applyFont="1" applyFill="1" applyBorder="1" applyAlignment="1">
      <alignment horizontal="left" vertical="top"/>
    </xf>
    <xf numFmtId="0" fontId="0" fillId="36" borderId="21" xfId="0" applyFont="1" applyFill="1" applyBorder="1" applyAlignment="1">
      <alignment vertical="top" wrapText="1"/>
    </xf>
    <xf numFmtId="0" fontId="0" fillId="36" borderId="21" xfId="0" applyFont="1" applyFill="1" applyBorder="1" applyAlignment="1">
      <alignment horizontal="center" vertical="top"/>
    </xf>
    <xf numFmtId="0" fontId="0" fillId="36" borderId="21" xfId="0" applyFont="1" applyFill="1" applyBorder="1" applyAlignment="1">
      <alignment horizontal="left" vertical="top" wrapText="1"/>
    </xf>
    <xf numFmtId="164" fontId="0" fillId="36" borderId="21" xfId="1" applyNumberFormat="1" applyFont="1" applyFill="1" applyBorder="1" applyAlignment="1">
      <alignment vertical="top"/>
    </xf>
    <xf numFmtId="0" fontId="0" fillId="36" borderId="21" xfId="1" applyNumberFormat="1" applyFont="1" applyFill="1" applyBorder="1" applyAlignment="1">
      <alignment horizontal="center" vertical="top"/>
    </xf>
    <xf numFmtId="0" fontId="0" fillId="36" borderId="22" xfId="1" applyNumberFormat="1" applyFont="1" applyFill="1" applyBorder="1" applyAlignment="1">
      <alignment vertical="top"/>
    </xf>
    <xf numFmtId="0" fontId="0" fillId="35" borderId="10" xfId="0" applyFont="1" applyFill="1" applyBorder="1" applyAlignment="1">
      <alignment horizontal="left" vertical="top"/>
    </xf>
    <xf numFmtId="0" fontId="16" fillId="0" borderId="0" xfId="0" applyFont="1" applyBorder="1" applyAlignment="1">
      <alignment horizontal="right" vertical="top"/>
    </xf>
    <xf numFmtId="0" fontId="16" fillId="0" borderId="13" xfId="0" applyFont="1" applyBorder="1" applyAlignment="1">
      <alignment horizontal="right" vertical="center"/>
    </xf>
    <xf numFmtId="164" fontId="16" fillId="0" borderId="13" xfId="1" applyNumberFormat="1" applyFont="1" applyBorder="1" applyAlignment="1">
      <alignment horizontal="right" vertical="center"/>
    </xf>
    <xf numFmtId="0" fontId="18" fillId="0" borderId="0" xfId="0" applyFont="1" applyAlignment="1">
      <alignment horizontal="left" vertical="top"/>
    </xf>
    <xf numFmtId="0" fontId="19" fillId="0" borderId="0" xfId="0" applyFont="1" applyAlignment="1">
      <alignment horizontal="left" vertical="top"/>
    </xf>
    <xf numFmtId="0" fontId="0" fillId="0" borderId="0" xfId="1" applyNumberFormat="1" applyFont="1" applyAlignment="1">
      <alignment horizontal="center"/>
    </xf>
    <xf numFmtId="0" fontId="16" fillId="0" borderId="0" xfId="0" applyFont="1" applyBorder="1" applyAlignment="1">
      <alignment horizontal="center" vertical="top"/>
    </xf>
    <xf numFmtId="0" fontId="0" fillId="35" borderId="18" xfId="1" applyNumberFormat="1" applyFont="1" applyFill="1" applyBorder="1" applyAlignment="1">
      <alignment vertical="top"/>
    </xf>
    <xf numFmtId="0" fontId="0" fillId="35" borderId="0" xfId="0" applyFont="1" applyFill="1" applyBorder="1" applyAlignment="1">
      <alignment vertical="top" wrapText="1"/>
    </xf>
    <xf numFmtId="0" fontId="0" fillId="35" borderId="0" xfId="0" applyFont="1" applyFill="1" applyBorder="1" applyAlignment="1">
      <alignment horizontal="center" vertical="top"/>
    </xf>
    <xf numFmtId="0" fontId="0" fillId="35" borderId="0" xfId="0" applyFont="1" applyFill="1" applyBorder="1" applyAlignment="1">
      <alignment horizontal="left" vertical="top" wrapText="1"/>
    </xf>
    <xf numFmtId="164" fontId="0" fillId="35" borderId="0" xfId="1" applyNumberFormat="1" applyFont="1" applyFill="1" applyBorder="1" applyAlignment="1">
      <alignment vertical="top"/>
    </xf>
    <xf numFmtId="0" fontId="0" fillId="35" borderId="0" xfId="1" applyNumberFormat="1" applyFont="1" applyFill="1" applyBorder="1" applyAlignment="1">
      <alignment horizontal="center" vertical="top"/>
    </xf>
    <xf numFmtId="0" fontId="0" fillId="35" borderId="0" xfId="1" applyNumberFormat="1" applyFont="1" applyFill="1" applyBorder="1" applyAlignment="1">
      <alignment vertical="top"/>
    </xf>
    <xf numFmtId="0" fontId="0" fillId="35" borderId="21" xfId="0" applyFont="1" applyFill="1" applyBorder="1" applyAlignment="1">
      <alignment vertical="top" wrapText="1"/>
    </xf>
    <xf numFmtId="0" fontId="0" fillId="35" borderId="21" xfId="0" applyFont="1" applyFill="1" applyBorder="1" applyAlignment="1">
      <alignment horizontal="center" vertical="top"/>
    </xf>
    <xf numFmtId="0" fontId="0" fillId="35" borderId="21" xfId="0" applyFont="1" applyFill="1" applyBorder="1" applyAlignment="1">
      <alignment horizontal="left" vertical="top" wrapText="1"/>
    </xf>
    <xf numFmtId="164" fontId="0" fillId="35" borderId="21" xfId="1" applyNumberFormat="1" applyFont="1" applyFill="1" applyBorder="1" applyAlignment="1">
      <alignment vertical="top"/>
    </xf>
    <xf numFmtId="0" fontId="0" fillId="35" borderId="21" xfId="1" applyNumberFormat="1" applyFont="1" applyFill="1" applyBorder="1" applyAlignment="1">
      <alignment horizontal="center" vertical="top"/>
    </xf>
    <xf numFmtId="0" fontId="0" fillId="35" borderId="22" xfId="1" applyNumberFormat="1" applyFont="1" applyFill="1" applyBorder="1" applyAlignment="1">
      <alignment vertical="top"/>
    </xf>
    <xf numFmtId="0" fontId="0" fillId="35" borderId="17" xfId="0" applyFont="1" applyFill="1" applyBorder="1" applyAlignment="1">
      <alignment horizontal="left" vertical="top"/>
    </xf>
    <xf numFmtId="0" fontId="16" fillId="35" borderId="0" xfId="0" applyFont="1" applyFill="1" applyBorder="1" applyAlignment="1">
      <alignment horizontal="right" vertical="center"/>
    </xf>
    <xf numFmtId="164" fontId="16" fillId="35" borderId="0" xfId="1" applyNumberFormat="1" applyFont="1" applyFill="1" applyBorder="1" applyAlignment="1">
      <alignment vertical="center"/>
    </xf>
    <xf numFmtId="0" fontId="13" fillId="33" borderId="12" xfId="0" applyFont="1" applyFill="1" applyBorder="1" applyAlignment="1">
      <alignment horizontal="left" vertical="center"/>
    </xf>
    <xf numFmtId="0" fontId="16" fillId="0" borderId="0" xfId="0" applyFont="1" applyBorder="1" applyAlignment="1">
      <alignment horizontal="right" vertical="center"/>
    </xf>
    <xf numFmtId="164" fontId="16" fillId="0" borderId="0" xfId="1" applyNumberFormat="1" applyFont="1" applyBorder="1" applyAlignment="1">
      <alignment vertical="center"/>
    </xf>
    <xf numFmtId="0" fontId="0" fillId="0" borderId="23" xfId="0" applyFont="1" applyBorder="1" applyAlignment="1">
      <alignment horizontal="left" vertical="top"/>
    </xf>
    <xf numFmtId="0" fontId="0" fillId="0" borderId="24" xfId="0" applyFont="1" applyBorder="1" applyAlignment="1">
      <alignment vertical="top" wrapText="1"/>
    </xf>
    <xf numFmtId="0" fontId="0" fillId="0" borderId="24" xfId="0" applyFont="1" applyBorder="1" applyAlignment="1">
      <alignment horizontal="center" vertical="top"/>
    </xf>
    <xf numFmtId="0" fontId="0" fillId="0" borderId="24" xfId="0" applyFont="1" applyBorder="1" applyAlignment="1">
      <alignment horizontal="left" vertical="top" wrapText="1"/>
    </xf>
    <xf numFmtId="0" fontId="16" fillId="0" borderId="24" xfId="0" applyFont="1" applyBorder="1" applyAlignment="1">
      <alignment horizontal="right"/>
    </xf>
    <xf numFmtId="164" fontId="0" fillId="0" borderId="24" xfId="1" applyNumberFormat="1" applyFont="1" applyBorder="1" applyAlignment="1">
      <alignment vertical="top"/>
    </xf>
    <xf numFmtId="0" fontId="0" fillId="0" borderId="24" xfId="1" applyNumberFormat="1" applyFont="1" applyBorder="1" applyAlignment="1">
      <alignment horizontal="center" vertical="top"/>
    </xf>
    <xf numFmtId="0" fontId="0" fillId="0" borderId="24" xfId="1" applyNumberFormat="1" applyFont="1" applyBorder="1" applyAlignment="1">
      <alignment vertical="top"/>
    </xf>
    <xf numFmtId="0" fontId="0" fillId="35" borderId="25" xfId="0" applyFont="1" applyFill="1" applyBorder="1" applyAlignment="1">
      <alignment vertical="top" wrapText="1"/>
    </xf>
    <xf numFmtId="0" fontId="0" fillId="35" borderId="25" xfId="0" applyFont="1" applyFill="1" applyBorder="1" applyAlignment="1">
      <alignment horizontal="center" vertical="top"/>
    </xf>
    <xf numFmtId="0" fontId="0" fillId="35" borderId="25" xfId="0" applyFont="1" applyFill="1" applyBorder="1" applyAlignment="1">
      <alignment horizontal="left" vertical="top" wrapText="1"/>
    </xf>
    <xf numFmtId="164" fontId="0" fillId="35" borderId="25" xfId="1" applyNumberFormat="1" applyFont="1" applyFill="1" applyBorder="1" applyAlignment="1">
      <alignment vertical="top"/>
    </xf>
    <xf numFmtId="0" fontId="0" fillId="35" borderId="25" xfId="1" applyNumberFormat="1" applyFont="1" applyFill="1" applyBorder="1" applyAlignment="1">
      <alignment horizontal="center" vertical="top"/>
    </xf>
    <xf numFmtId="0" fontId="16" fillId="35" borderId="19" xfId="0" applyFont="1" applyFill="1" applyBorder="1" applyAlignment="1">
      <alignment horizontal="right" vertical="center"/>
    </xf>
    <xf numFmtId="164" fontId="16" fillId="35" borderId="19" xfId="1" applyNumberFormat="1" applyFont="1" applyFill="1" applyBorder="1" applyAlignment="1">
      <alignment vertical="center"/>
    </xf>
    <xf numFmtId="0" fontId="16" fillId="36" borderId="19" xfId="0" applyFont="1" applyFill="1" applyBorder="1" applyAlignment="1">
      <alignment horizontal="right" vertical="center"/>
    </xf>
    <xf numFmtId="164" fontId="16" fillId="36" borderId="19" xfId="1" applyNumberFormat="1" applyFont="1" applyFill="1" applyBorder="1" applyAlignment="1">
      <alignment vertical="center"/>
    </xf>
    <xf numFmtId="0" fontId="20" fillId="33" borderId="12" xfId="0" applyFont="1" applyFill="1" applyBorder="1" applyAlignment="1">
      <alignment horizontal="left"/>
    </xf>
    <xf numFmtId="0" fontId="0" fillId="36" borderId="0" xfId="0" applyFont="1" applyFill="1" applyBorder="1" applyAlignment="1">
      <alignment vertical="top" wrapText="1"/>
    </xf>
    <xf numFmtId="0" fontId="0" fillId="36" borderId="0" xfId="0" applyFont="1" applyFill="1" applyBorder="1" applyAlignment="1">
      <alignment horizontal="center" vertical="top"/>
    </xf>
    <xf numFmtId="0" fontId="0" fillId="36" borderId="0" xfId="0" applyFont="1" applyFill="1" applyBorder="1" applyAlignment="1">
      <alignment horizontal="left" vertical="top" wrapText="1"/>
    </xf>
    <xf numFmtId="164" fontId="0" fillId="36" borderId="0" xfId="1" applyNumberFormat="1" applyFont="1" applyFill="1" applyBorder="1" applyAlignment="1">
      <alignment vertical="top"/>
    </xf>
    <xf numFmtId="0" fontId="0" fillId="36" borderId="0" xfId="1" applyNumberFormat="1" applyFont="1" applyFill="1" applyBorder="1" applyAlignment="1">
      <alignment horizontal="center" vertical="top"/>
    </xf>
    <xf numFmtId="0" fontId="0" fillId="36" borderId="0" xfId="1" applyNumberFormat="1" applyFont="1" applyFill="1" applyBorder="1" applyAlignment="1">
      <alignment vertical="top"/>
    </xf>
    <xf numFmtId="164" fontId="16" fillId="36" borderId="0" xfId="1" applyNumberFormat="1" applyFont="1" applyFill="1" applyBorder="1" applyAlignment="1">
      <alignment vertical="center"/>
    </xf>
    <xf numFmtId="164" fontId="16" fillId="35" borderId="19" xfId="1" applyNumberFormat="1" applyFont="1" applyFill="1" applyBorder="1" applyAlignment="1">
      <alignment vertical="top"/>
    </xf>
    <xf numFmtId="0" fontId="16" fillId="35" borderId="19" xfId="0" applyFont="1" applyFill="1" applyBorder="1" applyAlignment="1">
      <alignment horizontal="right" vertical="top"/>
    </xf>
    <xf numFmtId="0" fontId="0" fillId="36" borderId="13" xfId="0" applyFont="1" applyFill="1" applyBorder="1" applyAlignment="1">
      <alignment horizontal="left" vertical="top" wrapText="1"/>
    </xf>
    <xf numFmtId="0" fontId="0" fillId="36" borderId="13" xfId="1" applyNumberFormat="1" applyFont="1" applyFill="1" applyBorder="1" applyAlignment="1">
      <alignment horizontal="center" vertical="top"/>
    </xf>
    <xf numFmtId="0" fontId="16" fillId="36" borderId="13" xfId="0" applyFont="1" applyFill="1" applyBorder="1" applyAlignment="1">
      <alignment horizontal="right" vertical="top"/>
    </xf>
    <xf numFmtId="164" fontId="16" fillId="36" borderId="13" xfId="1" applyNumberFormat="1" applyFont="1" applyFill="1" applyBorder="1" applyAlignment="1">
      <alignment vertical="center"/>
    </xf>
    <xf numFmtId="0" fontId="16" fillId="35" borderId="0" xfId="0" applyFont="1" applyFill="1" applyBorder="1" applyAlignment="1">
      <alignment horizontal="right" vertical="top"/>
    </xf>
    <xf numFmtId="164" fontId="16" fillId="35" borderId="0" xfId="1" applyNumberFormat="1" applyFont="1" applyFill="1" applyBorder="1" applyAlignment="1">
      <alignment vertical="top"/>
    </xf>
    <xf numFmtId="0" fontId="21" fillId="0" borderId="24" xfId="0" applyFont="1" applyBorder="1" applyAlignment="1">
      <alignment horizontal="right"/>
    </xf>
    <xf numFmtId="164" fontId="21" fillId="0" borderId="24" xfId="1" applyNumberFormat="1" applyFont="1" applyBorder="1" applyAlignment="1"/>
    <xf numFmtId="0" fontId="22" fillId="0" borderId="0" xfId="0" applyFont="1"/>
    <xf numFmtId="0" fontId="16" fillId="0" borderId="0" xfId="0" applyFont="1" applyAlignment="1">
      <alignment horizontal="left" vertical="top"/>
    </xf>
    <xf numFmtId="0" fontId="0" fillId="36" borderId="0" xfId="0" applyFill="1"/>
    <xf numFmtId="0" fontId="0" fillId="36" borderId="0" xfId="0" applyFill="1" applyAlignment="1">
      <alignment horizontal="right"/>
    </xf>
    <xf numFmtId="164" fontId="0" fillId="36" borderId="0" xfId="1" applyNumberFormat="1" applyFont="1" applyFill="1"/>
    <xf numFmtId="0" fontId="0" fillId="0" borderId="26" xfId="0" applyBorder="1" applyAlignment="1">
      <alignment horizontal="left" vertical="top"/>
    </xf>
    <xf numFmtId="0" fontId="0" fillId="0" borderId="27" xfId="0" applyBorder="1" applyAlignment="1">
      <alignment vertical="top" wrapText="1"/>
    </xf>
    <xf numFmtId="0" fontId="0" fillId="0" borderId="27" xfId="0" applyBorder="1" applyAlignment="1">
      <alignment horizontal="center" vertical="top"/>
    </xf>
    <xf numFmtId="0" fontId="0" fillId="0" borderId="27" xfId="0" applyBorder="1" applyAlignment="1">
      <alignment horizontal="center" vertical="top" wrapText="1"/>
    </xf>
    <xf numFmtId="0" fontId="0" fillId="0" borderId="29" xfId="0" applyBorder="1" applyAlignment="1">
      <alignment horizontal="left" vertical="top"/>
    </xf>
    <xf numFmtId="0" fontId="0" fillId="0" borderId="0" xfId="0" applyBorder="1" applyAlignment="1">
      <alignment horizontal="right" vertical="top"/>
    </xf>
    <xf numFmtId="0" fontId="0" fillId="0" borderId="0" xfId="0" applyBorder="1" applyAlignment="1">
      <alignment horizontal="center" vertical="top"/>
    </xf>
    <xf numFmtId="0" fontId="0" fillId="0" borderId="0" xfId="0" applyBorder="1" applyAlignment="1">
      <alignment vertical="top" wrapText="1"/>
    </xf>
    <xf numFmtId="164" fontId="0" fillId="0" borderId="0" xfId="1" applyNumberFormat="1" applyFont="1" applyBorder="1" applyAlignment="1">
      <alignment vertical="top" wrapText="1"/>
    </xf>
    <xf numFmtId="164" fontId="0" fillId="0" borderId="30" xfId="0" applyNumberFormat="1" applyBorder="1" applyAlignment="1">
      <alignment vertical="top" wrapText="1"/>
    </xf>
    <xf numFmtId="0" fontId="0" fillId="0" borderId="29" xfId="0" applyBorder="1"/>
    <xf numFmtId="0" fontId="0" fillId="0" borderId="0" xfId="0" applyBorder="1" applyAlignment="1">
      <alignment horizontal="right"/>
    </xf>
    <xf numFmtId="0" fontId="0" fillId="0" borderId="0" xfId="0" applyBorder="1"/>
    <xf numFmtId="0" fontId="16" fillId="37" borderId="29" xfId="0" applyFont="1" applyFill="1" applyBorder="1"/>
    <xf numFmtId="0" fontId="16" fillId="37" borderId="0" xfId="0" applyFont="1" applyFill="1" applyBorder="1" applyAlignment="1">
      <alignment horizontal="right"/>
    </xf>
    <xf numFmtId="0" fontId="16" fillId="37" borderId="0" xfId="0" applyFont="1" applyFill="1" applyBorder="1"/>
    <xf numFmtId="164" fontId="16" fillId="37" borderId="0" xfId="1" applyNumberFormat="1" applyFont="1" applyFill="1" applyBorder="1"/>
    <xf numFmtId="164" fontId="16" fillId="37" borderId="30" xfId="1" applyNumberFormat="1" applyFont="1" applyFill="1" applyBorder="1"/>
    <xf numFmtId="0" fontId="16" fillId="37" borderId="31" xfId="0" applyFont="1" applyFill="1" applyBorder="1"/>
    <xf numFmtId="0" fontId="16" fillId="37" borderId="32" xfId="0" applyFont="1" applyFill="1" applyBorder="1" applyAlignment="1">
      <alignment horizontal="right"/>
    </xf>
    <xf numFmtId="0" fontId="16" fillId="37" borderId="32" xfId="0" applyFont="1" applyFill="1" applyBorder="1"/>
    <xf numFmtId="164" fontId="16" fillId="37" borderId="32" xfId="1" applyNumberFormat="1" applyFont="1" applyFill="1" applyBorder="1"/>
    <xf numFmtId="164" fontId="16" fillId="37" borderId="33" xfId="1" applyNumberFormat="1" applyFont="1" applyFill="1" applyBorder="1"/>
    <xf numFmtId="164" fontId="0" fillId="0" borderId="0" xfId="1" applyNumberFormat="1" applyFont="1" applyBorder="1"/>
    <xf numFmtId="164" fontId="13" fillId="33" borderId="34" xfId="1" applyNumberFormat="1" applyFont="1" applyFill="1" applyBorder="1" applyAlignment="1">
      <alignment horizontal="center" vertical="center" wrapText="1"/>
    </xf>
    <xf numFmtId="0" fontId="13" fillId="33" borderId="34" xfId="1" applyNumberFormat="1" applyFont="1" applyFill="1" applyBorder="1" applyAlignment="1">
      <alignment horizontal="center" vertical="center" wrapText="1"/>
    </xf>
    <xf numFmtId="0" fontId="0" fillId="36" borderId="37" xfId="0" applyFont="1" applyFill="1" applyBorder="1" applyAlignment="1">
      <alignment horizontal="left" vertical="top"/>
    </xf>
    <xf numFmtId="0" fontId="0" fillId="36" borderId="38" xfId="0" applyFont="1" applyFill="1" applyBorder="1" applyAlignment="1">
      <alignment vertical="top" wrapText="1"/>
    </xf>
    <xf numFmtId="0" fontId="0" fillId="36" borderId="38" xfId="0" applyFont="1" applyFill="1" applyBorder="1" applyAlignment="1">
      <alignment horizontal="center" vertical="top"/>
    </xf>
    <xf numFmtId="0" fontId="0" fillId="36" borderId="38" xfId="0" applyFont="1" applyFill="1" applyBorder="1" applyAlignment="1">
      <alignment horizontal="left" vertical="top" wrapText="1"/>
    </xf>
    <xf numFmtId="164" fontId="0" fillId="36" borderId="38" xfId="1" applyNumberFormat="1" applyFont="1" applyFill="1" applyBorder="1" applyAlignment="1">
      <alignment vertical="top"/>
    </xf>
    <xf numFmtId="0" fontId="0" fillId="36" borderId="38" xfId="1" applyNumberFormat="1" applyFont="1" applyFill="1" applyBorder="1" applyAlignment="1">
      <alignment horizontal="center" vertical="top"/>
    </xf>
    <xf numFmtId="0" fontId="0" fillId="36" borderId="39" xfId="1" applyNumberFormat="1" applyFont="1" applyFill="1" applyBorder="1" applyAlignment="1">
      <alignment vertical="top"/>
    </xf>
    <xf numFmtId="0" fontId="13" fillId="33" borderId="40" xfId="0" applyFont="1" applyFill="1" applyBorder="1"/>
    <xf numFmtId="164" fontId="0" fillId="36" borderId="41" xfId="1" applyNumberFormat="1" applyFont="1" applyFill="1" applyBorder="1" applyAlignment="1">
      <alignment vertical="top"/>
    </xf>
    <xf numFmtId="0" fontId="0" fillId="36" borderId="42" xfId="0" applyFont="1" applyFill="1" applyBorder="1" applyAlignment="1">
      <alignment horizontal="left" vertical="top"/>
    </xf>
    <xf numFmtId="164" fontId="0" fillId="36" borderId="43" xfId="1" applyNumberFormat="1" applyFont="1" applyFill="1" applyBorder="1" applyAlignment="1">
      <alignment vertical="top"/>
    </xf>
    <xf numFmtId="0" fontId="0" fillId="35" borderId="42" xfId="0" applyFont="1" applyFill="1" applyBorder="1" applyAlignment="1">
      <alignment horizontal="left" vertical="top"/>
    </xf>
    <xf numFmtId="164" fontId="0" fillId="35" borderId="43" xfId="1" applyNumberFormat="1" applyFont="1" applyFill="1" applyBorder="1" applyAlignment="1">
      <alignment vertical="top"/>
    </xf>
    <xf numFmtId="164" fontId="16" fillId="35" borderId="43" xfId="1" applyNumberFormat="1" applyFont="1" applyFill="1" applyBorder="1" applyAlignment="1">
      <alignment vertical="center"/>
    </xf>
    <xf numFmtId="164" fontId="16" fillId="36" borderId="43" xfId="1" applyNumberFormat="1" applyFont="1" applyFill="1" applyBorder="1" applyAlignment="1">
      <alignment vertical="center"/>
    </xf>
    <xf numFmtId="0" fontId="0" fillId="0" borderId="44" xfId="0" applyFont="1" applyBorder="1" applyAlignment="1">
      <alignment horizontal="left" vertical="top"/>
    </xf>
    <xf numFmtId="164" fontId="16" fillId="0" borderId="45" xfId="1" applyNumberFormat="1" applyFont="1" applyBorder="1" applyAlignment="1">
      <alignment vertical="top"/>
    </xf>
    <xf numFmtId="0" fontId="20" fillId="33" borderId="42" xfId="0" applyFont="1" applyFill="1" applyBorder="1" applyAlignment="1">
      <alignment horizontal="left"/>
    </xf>
    <xf numFmtId="164" fontId="13" fillId="33" borderId="46" xfId="1" applyNumberFormat="1" applyFont="1" applyFill="1" applyBorder="1" applyAlignment="1">
      <alignment horizontal="center" vertical="center" wrapText="1"/>
    </xf>
    <xf numFmtId="0" fontId="0" fillId="35" borderId="47" xfId="0" applyFont="1" applyFill="1" applyBorder="1" applyAlignment="1">
      <alignment horizontal="left" vertical="top"/>
    </xf>
    <xf numFmtId="164" fontId="0" fillId="35" borderId="48" xfId="1" applyNumberFormat="1" applyFont="1" applyFill="1" applyBorder="1" applyAlignment="1">
      <alignment vertical="top"/>
    </xf>
    <xf numFmtId="0" fontId="0" fillId="35" borderId="44" xfId="0" applyFont="1" applyFill="1" applyBorder="1" applyAlignment="1">
      <alignment horizontal="left" vertical="top"/>
    </xf>
    <xf numFmtId="164" fontId="16" fillId="35" borderId="45" xfId="1" applyNumberFormat="1" applyFont="1" applyFill="1" applyBorder="1" applyAlignment="1">
      <alignment vertical="center"/>
    </xf>
    <xf numFmtId="0" fontId="13" fillId="33" borderId="42" xfId="0" applyFont="1" applyFill="1" applyBorder="1" applyAlignment="1">
      <alignment horizontal="left" vertical="top"/>
    </xf>
    <xf numFmtId="0" fontId="0" fillId="36" borderId="47" xfId="0" applyFont="1" applyFill="1" applyBorder="1" applyAlignment="1">
      <alignment horizontal="left" vertical="top"/>
    </xf>
    <xf numFmtId="164" fontId="0" fillId="36" borderId="48" xfId="1" applyNumberFormat="1" applyFont="1" applyFill="1" applyBorder="1" applyAlignment="1">
      <alignment vertical="top"/>
    </xf>
    <xf numFmtId="0" fontId="0" fillId="36" borderId="44" xfId="0" applyFont="1" applyFill="1" applyBorder="1" applyAlignment="1">
      <alignment horizontal="left" vertical="top"/>
    </xf>
    <xf numFmtId="164" fontId="16" fillId="36" borderId="45" xfId="1" applyNumberFormat="1" applyFont="1" applyFill="1" applyBorder="1" applyAlignment="1">
      <alignment vertical="center"/>
    </xf>
    <xf numFmtId="0" fontId="0" fillId="34" borderId="42" xfId="0" applyFont="1" applyFill="1" applyBorder="1" applyAlignment="1">
      <alignment horizontal="left" vertical="top"/>
    </xf>
    <xf numFmtId="164" fontId="16" fillId="34" borderId="46" xfId="1" applyNumberFormat="1" applyFont="1" applyFill="1" applyBorder="1" applyAlignment="1"/>
    <xf numFmtId="0" fontId="0" fillId="0" borderId="44" xfId="0" applyBorder="1"/>
    <xf numFmtId="0" fontId="0" fillId="0" borderId="45" xfId="0" applyBorder="1"/>
    <xf numFmtId="0" fontId="0" fillId="35" borderId="49" xfId="0" applyFont="1" applyFill="1" applyBorder="1" applyAlignment="1">
      <alignment horizontal="left" vertical="top"/>
    </xf>
    <xf numFmtId="164" fontId="0" fillId="35" borderId="50" xfId="1" applyNumberFormat="1" applyFont="1" applyFill="1" applyBorder="1" applyAlignment="1">
      <alignment vertical="top"/>
    </xf>
    <xf numFmtId="0" fontId="0" fillId="34" borderId="51" xfId="0" applyFont="1" applyFill="1" applyBorder="1" applyAlignment="1">
      <alignment horizontal="left" vertical="top"/>
    </xf>
    <xf numFmtId="0" fontId="0" fillId="34" borderId="52" xfId="0" applyFont="1" applyFill="1" applyBorder="1" applyAlignment="1">
      <alignment vertical="top" wrapText="1"/>
    </xf>
    <xf numFmtId="0" fontId="0" fillId="34" borderId="52" xfId="0" applyFont="1" applyFill="1" applyBorder="1" applyAlignment="1">
      <alignment horizontal="center" vertical="top"/>
    </xf>
    <xf numFmtId="0" fontId="0" fillId="34" borderId="52" xfId="0" applyFont="1" applyFill="1" applyBorder="1" applyAlignment="1">
      <alignment horizontal="left" vertical="top" wrapText="1"/>
    </xf>
    <xf numFmtId="0" fontId="16" fillId="34" borderId="52" xfId="0" applyFont="1" applyFill="1" applyBorder="1" applyAlignment="1">
      <alignment horizontal="right" vertical="top"/>
    </xf>
    <xf numFmtId="164" fontId="0" fillId="34" borderId="52" xfId="1" applyNumberFormat="1" applyFont="1" applyFill="1" applyBorder="1" applyAlignment="1">
      <alignment vertical="top"/>
    </xf>
    <xf numFmtId="164" fontId="16" fillId="34" borderId="52" xfId="1" applyNumberFormat="1" applyFont="1" applyFill="1" applyBorder="1" applyAlignment="1">
      <alignment vertical="top"/>
    </xf>
    <xf numFmtId="0" fontId="0" fillId="34" borderId="52" xfId="1" applyNumberFormat="1" applyFont="1" applyFill="1" applyBorder="1" applyAlignment="1">
      <alignment horizontal="center" vertical="top"/>
    </xf>
    <xf numFmtId="0" fontId="0" fillId="34" borderId="52" xfId="1" applyNumberFormat="1" applyFont="1" applyFill="1" applyBorder="1" applyAlignment="1">
      <alignment vertical="top"/>
    </xf>
    <xf numFmtId="0" fontId="0" fillId="0" borderId="52" xfId="0" applyBorder="1"/>
    <xf numFmtId="164" fontId="16" fillId="34" borderId="53" xfId="1" applyNumberFormat="1" applyFont="1" applyFill="1" applyBorder="1" applyAlignment="1">
      <alignment vertical="top"/>
    </xf>
    <xf numFmtId="164" fontId="0" fillId="0" borderId="0" xfId="1" applyNumberFormat="1" applyFont="1"/>
    <xf numFmtId="164" fontId="16" fillId="0" borderId="0" xfId="1" applyNumberFormat="1" applyFont="1" applyAlignment="1">
      <alignment horizontal="center" vertical="center"/>
    </xf>
    <xf numFmtId="164" fontId="13" fillId="33" borderId="13" xfId="1" applyNumberFormat="1" applyFont="1" applyFill="1" applyBorder="1" applyAlignment="1">
      <alignment horizontal="center" vertical="top" wrapText="1"/>
    </xf>
    <xf numFmtId="0" fontId="0" fillId="0" borderId="13" xfId="0" applyFont="1" applyBorder="1"/>
    <xf numFmtId="0" fontId="0" fillId="34" borderId="13" xfId="0" applyFont="1" applyFill="1" applyBorder="1"/>
    <xf numFmtId="0" fontId="13" fillId="33" borderId="13" xfId="0" applyFont="1" applyFill="1" applyBorder="1"/>
    <xf numFmtId="0" fontId="0" fillId="0" borderId="54" xfId="0" applyBorder="1" applyAlignment="1">
      <alignment horizontal="center" vertical="top"/>
    </xf>
    <xf numFmtId="164" fontId="0" fillId="0" borderId="54" xfId="1" applyNumberFormat="1" applyFont="1" applyBorder="1" applyAlignment="1">
      <alignment vertical="top"/>
    </xf>
    <xf numFmtId="164" fontId="0" fillId="0" borderId="54" xfId="0" applyNumberFormat="1" applyBorder="1" applyAlignment="1">
      <alignment vertical="top"/>
    </xf>
    <xf numFmtId="0" fontId="0" fillId="0" borderId="54" xfId="0" applyBorder="1" applyAlignment="1">
      <alignment vertical="top"/>
    </xf>
    <xf numFmtId="0" fontId="0" fillId="0" borderId="54" xfId="0" applyBorder="1" applyAlignment="1">
      <alignment horizontal="center" vertical="top" textRotation="90"/>
    </xf>
    <xf numFmtId="0" fontId="0" fillId="35" borderId="20" xfId="1" applyNumberFormat="1" applyFont="1" applyFill="1" applyBorder="1" applyAlignment="1">
      <alignment vertical="top" wrapText="1"/>
    </xf>
    <xf numFmtId="0" fontId="0" fillId="36" borderId="20" xfId="1" applyNumberFormat="1" applyFont="1" applyFill="1" applyBorder="1" applyAlignment="1">
      <alignment vertical="top" wrapText="1"/>
    </xf>
    <xf numFmtId="0" fontId="0" fillId="0" borderId="0" xfId="0" applyAlignment="1">
      <alignment horizontal="center"/>
    </xf>
    <xf numFmtId="0" fontId="0" fillId="35" borderId="19" xfId="0" applyFont="1" applyFill="1" applyBorder="1" applyAlignment="1">
      <alignment horizontal="center" vertical="center"/>
    </xf>
    <xf numFmtId="164" fontId="0" fillId="35" borderId="19" xfId="1" applyNumberFormat="1" applyFont="1" applyFill="1" applyBorder="1" applyAlignment="1">
      <alignment vertical="center"/>
    </xf>
    <xf numFmtId="0" fontId="0" fillId="35" borderId="19" xfId="1" applyNumberFormat="1" applyFont="1" applyFill="1" applyBorder="1" applyAlignment="1">
      <alignment horizontal="center" vertical="center"/>
    </xf>
    <xf numFmtId="0" fontId="0" fillId="35" borderId="20" xfId="1" applyNumberFormat="1" applyFont="1" applyFill="1" applyBorder="1" applyAlignment="1">
      <alignment vertical="center"/>
    </xf>
    <xf numFmtId="0" fontId="0" fillId="34" borderId="13" xfId="0" applyFont="1" applyFill="1" applyBorder="1" applyAlignment="1">
      <alignment vertical="center"/>
    </xf>
    <xf numFmtId="0" fontId="0" fillId="0" borderId="55" xfId="0" applyBorder="1" applyAlignment="1">
      <alignment horizontal="center" vertical="center"/>
    </xf>
    <xf numFmtId="164" fontId="0" fillId="0" borderId="55" xfId="1" applyNumberFormat="1" applyFont="1" applyBorder="1" applyAlignment="1">
      <alignment vertical="center"/>
    </xf>
    <xf numFmtId="0" fontId="0" fillId="0" borderId="13" xfId="0" applyFont="1" applyBorder="1" applyAlignment="1">
      <alignment vertical="center"/>
    </xf>
    <xf numFmtId="0" fontId="0" fillId="36" borderId="19" xfId="0" applyFont="1" applyFill="1" applyBorder="1" applyAlignment="1">
      <alignment horizontal="center" vertical="center"/>
    </xf>
    <xf numFmtId="164" fontId="0" fillId="36" borderId="19" xfId="1" applyNumberFormat="1" applyFont="1" applyFill="1" applyBorder="1" applyAlignment="1">
      <alignment vertical="center"/>
    </xf>
    <xf numFmtId="0" fontId="0" fillId="36" borderId="19" xfId="1" applyNumberFormat="1" applyFont="1" applyFill="1" applyBorder="1" applyAlignment="1">
      <alignment horizontal="center" vertical="center"/>
    </xf>
    <xf numFmtId="0" fontId="0" fillId="36" borderId="20" xfId="1" applyNumberFormat="1" applyFont="1" applyFill="1" applyBorder="1" applyAlignment="1">
      <alignment vertical="center"/>
    </xf>
    <xf numFmtId="164" fontId="16" fillId="0" borderId="55" xfId="1" applyNumberFormat="1" applyFont="1" applyBorder="1" applyAlignment="1">
      <alignment vertical="center" wrapText="1"/>
    </xf>
    <xf numFmtId="0" fontId="13" fillId="33" borderId="13" xfId="0" applyFont="1" applyFill="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16" fillId="0" borderId="0" xfId="0" applyFont="1" applyBorder="1" applyAlignment="1">
      <alignment horizontal="center" vertical="center"/>
    </xf>
    <xf numFmtId="164" fontId="0" fillId="0" borderId="0" xfId="1" applyNumberFormat="1" applyFont="1" applyBorder="1" applyAlignment="1">
      <alignment vertical="center"/>
    </xf>
    <xf numFmtId="0" fontId="0" fillId="0" borderId="0" xfId="0" applyFont="1" applyBorder="1" applyAlignment="1">
      <alignment horizontal="center" vertical="center"/>
    </xf>
    <xf numFmtId="0" fontId="0" fillId="0" borderId="0" xfId="1" applyNumberFormat="1" applyFont="1" applyBorder="1" applyAlignment="1">
      <alignment horizontal="center" vertical="center"/>
    </xf>
    <xf numFmtId="0" fontId="0" fillId="0" borderId="0" xfId="1" applyNumberFormat="1" applyFont="1" applyBorder="1" applyAlignment="1">
      <alignment vertical="center"/>
    </xf>
    <xf numFmtId="164" fontId="0" fillId="0" borderId="55" xfId="1" applyNumberFormat="1" applyFont="1" applyBorder="1" applyAlignment="1">
      <alignment vertical="center" wrapText="1"/>
    </xf>
    <xf numFmtId="0" fontId="13" fillId="33" borderId="56" xfId="0" applyFont="1" applyFill="1" applyBorder="1"/>
    <xf numFmtId="165" fontId="0" fillId="35" borderId="19" xfId="49" applyNumberFormat="1" applyFont="1" applyFill="1" applyBorder="1" applyAlignment="1">
      <alignment horizontal="center" vertical="top"/>
    </xf>
    <xf numFmtId="165" fontId="0" fillId="36" borderId="19" xfId="49" applyNumberFormat="1" applyFont="1" applyFill="1" applyBorder="1" applyAlignment="1">
      <alignment horizontal="center" vertical="top"/>
    </xf>
    <xf numFmtId="165" fontId="0" fillId="36" borderId="21" xfId="49" applyNumberFormat="1" applyFont="1" applyFill="1" applyBorder="1" applyAlignment="1">
      <alignment horizontal="center" vertical="top"/>
    </xf>
    <xf numFmtId="165" fontId="0" fillId="0" borderId="0" xfId="49" applyNumberFormat="1" applyFont="1" applyBorder="1" applyAlignment="1">
      <alignment horizontal="center" vertical="top"/>
    </xf>
    <xf numFmtId="0" fontId="0" fillId="35" borderId="19" xfId="0" applyFont="1" applyFill="1" applyBorder="1" applyAlignment="1">
      <alignment horizontal="center" vertical="top" wrapText="1"/>
    </xf>
    <xf numFmtId="0" fontId="0" fillId="36" borderId="19" xfId="0" applyFont="1" applyFill="1" applyBorder="1" applyAlignment="1">
      <alignment horizontal="center" vertical="top" wrapText="1"/>
    </xf>
    <xf numFmtId="0" fontId="0" fillId="0" borderId="0" xfId="0" applyFont="1" applyBorder="1" applyAlignment="1">
      <alignment horizontal="center" vertical="top" wrapText="1"/>
    </xf>
    <xf numFmtId="0" fontId="13" fillId="39" borderId="34" xfId="1" applyNumberFormat="1" applyFont="1" applyFill="1" applyBorder="1" applyAlignment="1">
      <alignment horizontal="center" vertical="center" wrapText="1"/>
    </xf>
    <xf numFmtId="164" fontId="13" fillId="39" borderId="0" xfId="1" applyNumberFormat="1" applyFont="1" applyFill="1" applyBorder="1" applyAlignment="1">
      <alignment horizontal="center" vertical="center" wrapText="1"/>
    </xf>
    <xf numFmtId="0" fontId="13" fillId="39" borderId="0" xfId="1" applyNumberFormat="1" applyFont="1" applyFill="1" applyBorder="1" applyAlignment="1">
      <alignment horizontal="center" vertical="center" wrapText="1"/>
    </xf>
    <xf numFmtId="0" fontId="0" fillId="35" borderId="63" xfId="1" applyNumberFormat="1" applyFont="1" applyFill="1" applyBorder="1" applyAlignment="1">
      <alignment vertical="top"/>
    </xf>
    <xf numFmtId="0" fontId="0" fillId="36" borderId="63" xfId="1" applyNumberFormat="1" applyFont="1" applyFill="1" applyBorder="1" applyAlignment="1">
      <alignment vertical="top"/>
    </xf>
    <xf numFmtId="0" fontId="0" fillId="35" borderId="64" xfId="1" applyNumberFormat="1" applyFont="1" applyFill="1" applyBorder="1" applyAlignment="1">
      <alignment vertical="top"/>
    </xf>
    <xf numFmtId="164" fontId="16" fillId="35" borderId="61" xfId="1" applyNumberFormat="1" applyFont="1" applyFill="1" applyBorder="1" applyAlignment="1">
      <alignment vertical="center"/>
    </xf>
    <xf numFmtId="0" fontId="0" fillId="35" borderId="60" xfId="1" applyNumberFormat="1" applyFont="1" applyFill="1" applyBorder="1" applyAlignment="1">
      <alignment vertical="top"/>
    </xf>
    <xf numFmtId="0" fontId="0" fillId="35" borderId="62" xfId="49" applyNumberFormat="1" applyFont="1" applyFill="1" applyBorder="1" applyAlignment="1">
      <alignment horizontal="center" vertical="top"/>
    </xf>
    <xf numFmtId="0" fontId="0" fillId="36" borderId="62" xfId="49" applyNumberFormat="1" applyFont="1" applyFill="1" applyBorder="1" applyAlignment="1">
      <alignment horizontal="center" vertical="top"/>
    </xf>
    <xf numFmtId="0" fontId="0" fillId="0" borderId="66" xfId="0" applyBorder="1"/>
    <xf numFmtId="0" fontId="0" fillId="0" borderId="0" xfId="0" applyNumberFormat="1" applyAlignment="1">
      <alignment horizontal="center"/>
    </xf>
    <xf numFmtId="0" fontId="13" fillId="33" borderId="13" xfId="49" applyNumberFormat="1" applyFont="1" applyFill="1" applyBorder="1" applyAlignment="1">
      <alignment horizontal="center" vertical="center" textRotation="90" wrapText="1"/>
    </xf>
    <xf numFmtId="0" fontId="0" fillId="0" borderId="0" xfId="49" applyNumberFormat="1" applyFont="1" applyBorder="1" applyAlignment="1">
      <alignment horizontal="center" vertical="top"/>
    </xf>
    <xf numFmtId="0" fontId="0" fillId="0" borderId="0" xfId="49" applyNumberFormat="1" applyFont="1" applyAlignment="1">
      <alignment horizontal="center"/>
    </xf>
    <xf numFmtId="0" fontId="0" fillId="35" borderId="54" xfId="0" applyFont="1" applyFill="1" applyBorder="1" applyAlignment="1">
      <alignment horizontal="center" vertical="top"/>
    </xf>
    <xf numFmtId="0" fontId="0" fillId="35" borderId="54" xfId="1" applyNumberFormat="1" applyFont="1" applyFill="1" applyBorder="1" applyAlignment="1">
      <alignment vertical="top"/>
    </xf>
    <xf numFmtId="0" fontId="0" fillId="36" borderId="54" xfId="0" applyFont="1" applyFill="1" applyBorder="1" applyAlignment="1">
      <alignment horizontal="center" vertical="top" wrapText="1"/>
    </xf>
    <xf numFmtId="44" fontId="0" fillId="35" borderId="19" xfId="1" applyFont="1" applyFill="1" applyBorder="1" applyAlignment="1">
      <alignment vertical="top" wrapText="1"/>
    </xf>
    <xf numFmtId="0" fontId="0" fillId="0" borderId="0" xfId="0" applyAlignment="1">
      <alignment horizontal="center" vertical="top" wrapText="1"/>
    </xf>
    <xf numFmtId="0" fontId="16" fillId="35" borderId="19" xfId="49" applyNumberFormat="1" applyFont="1" applyFill="1" applyBorder="1" applyAlignment="1">
      <alignment horizontal="center" vertical="top"/>
    </xf>
    <xf numFmtId="0" fontId="16" fillId="0" borderId="54" xfId="0" applyFont="1" applyBorder="1" applyAlignment="1">
      <alignment horizontal="center" vertical="top"/>
    </xf>
    <xf numFmtId="164" fontId="16" fillId="0" borderId="54" xfId="0" applyNumberFormat="1" applyFont="1" applyBorder="1" applyAlignment="1">
      <alignment vertical="top"/>
    </xf>
    <xf numFmtId="164" fontId="16" fillId="36" borderId="19" xfId="1" applyNumberFormat="1" applyFont="1" applyFill="1" applyBorder="1" applyAlignment="1">
      <alignment vertical="top"/>
    </xf>
    <xf numFmtId="0" fontId="16" fillId="36" borderId="19" xfId="49" applyNumberFormat="1" applyFont="1" applyFill="1" applyBorder="1" applyAlignment="1">
      <alignment horizontal="center" vertical="top"/>
    </xf>
    <xf numFmtId="0" fontId="16" fillId="35" borderId="54" xfId="49" applyNumberFormat="1" applyFont="1" applyFill="1" applyBorder="1" applyAlignment="1">
      <alignment horizontal="center" vertical="top"/>
    </xf>
    <xf numFmtId="164" fontId="16" fillId="35" borderId="54" xfId="1" applyNumberFormat="1" applyFont="1" applyFill="1" applyBorder="1" applyAlignment="1">
      <alignment vertical="top"/>
    </xf>
    <xf numFmtId="164" fontId="16" fillId="0" borderId="54" xfId="1" applyNumberFormat="1" applyFont="1" applyBorder="1" applyAlignment="1">
      <alignment vertical="top"/>
    </xf>
    <xf numFmtId="165" fontId="16" fillId="36" borderId="54" xfId="49" applyNumberFormat="1" applyFont="1" applyFill="1" applyBorder="1" applyAlignment="1">
      <alignment horizontal="center" vertical="top"/>
    </xf>
    <xf numFmtId="164" fontId="16" fillId="36" borderId="54" xfId="1" applyNumberFormat="1" applyFont="1" applyFill="1" applyBorder="1" applyAlignment="1">
      <alignment vertical="top"/>
    </xf>
    <xf numFmtId="0" fontId="16" fillId="0" borderId="0" xfId="0" applyFont="1" applyAlignment="1">
      <alignment horizontal="right"/>
    </xf>
    <xf numFmtId="0" fontId="16" fillId="40" borderId="34" xfId="1" applyNumberFormat="1" applyFont="1" applyFill="1" applyBorder="1" applyAlignment="1">
      <alignment horizontal="center" vertical="center" wrapText="1"/>
    </xf>
    <xf numFmtId="0" fontId="16" fillId="40" borderId="0" xfId="1" applyNumberFormat="1" applyFont="1" applyFill="1" applyBorder="1" applyAlignment="1">
      <alignment horizontal="center" vertical="center" wrapText="1"/>
    </xf>
    <xf numFmtId="164" fontId="16" fillId="40" borderId="0" xfId="1" applyNumberFormat="1" applyFont="1" applyFill="1" applyBorder="1" applyAlignment="1">
      <alignment horizontal="center" vertical="center" wrapText="1"/>
    </xf>
    <xf numFmtId="164" fontId="16" fillId="0" borderId="0" xfId="1" applyNumberFormat="1" applyFont="1"/>
    <xf numFmtId="0" fontId="13" fillId="33" borderId="16" xfId="0" applyFont="1" applyFill="1" applyBorder="1" applyAlignment="1">
      <alignment horizontal="center" vertical="top" textRotation="90" wrapText="1"/>
    </xf>
    <xf numFmtId="0" fontId="13" fillId="39" borderId="34" xfId="1" applyNumberFormat="1" applyFont="1" applyFill="1" applyBorder="1" applyAlignment="1">
      <alignment horizontal="center" vertical="center" textRotation="90" wrapText="1"/>
    </xf>
    <xf numFmtId="0" fontId="16" fillId="40" borderId="34" xfId="1" applyNumberFormat="1" applyFont="1" applyFill="1" applyBorder="1" applyAlignment="1">
      <alignment horizontal="center" vertical="center" textRotation="90" wrapText="1"/>
    </xf>
    <xf numFmtId="0" fontId="0" fillId="0" borderId="0" xfId="0" applyAlignment="1">
      <alignment wrapText="1"/>
    </xf>
    <xf numFmtId="0" fontId="0" fillId="0" borderId="0" xfId="0" applyFont="1" applyAlignment="1">
      <alignment wrapText="1"/>
    </xf>
    <xf numFmtId="164" fontId="0" fillId="36" borderId="19" xfId="1" applyNumberFormat="1" applyFont="1" applyFill="1" applyBorder="1" applyAlignment="1">
      <alignment horizontal="center" vertical="top" wrapText="1"/>
    </xf>
    <xf numFmtId="0" fontId="0" fillId="0" borderId="0" xfId="0" applyFont="1"/>
    <xf numFmtId="164" fontId="0" fillId="35" borderId="19" xfId="1" applyNumberFormat="1" applyFont="1" applyFill="1" applyBorder="1" applyAlignment="1">
      <alignment horizontal="center" vertical="top" wrapText="1"/>
    </xf>
    <xf numFmtId="164" fontId="0" fillId="35" borderId="19" xfId="1" applyNumberFormat="1" applyFont="1" applyFill="1" applyBorder="1" applyAlignment="1">
      <alignment vertical="top" wrapText="1"/>
    </xf>
    <xf numFmtId="164" fontId="0" fillId="36" borderId="19" xfId="1" applyNumberFormat="1" applyFont="1" applyFill="1" applyBorder="1" applyAlignment="1">
      <alignment vertical="top" wrapText="1"/>
    </xf>
    <xf numFmtId="0" fontId="0" fillId="0" borderId="15" xfId="0" applyFont="1" applyBorder="1"/>
    <xf numFmtId="0" fontId="0" fillId="35" borderId="21" xfId="0" applyFont="1" applyFill="1" applyBorder="1" applyAlignment="1">
      <alignment horizontal="center" vertical="top" wrapText="1"/>
    </xf>
    <xf numFmtId="0" fontId="0" fillId="36" borderId="21" xfId="0" applyFont="1" applyFill="1" applyBorder="1" applyAlignment="1">
      <alignment horizontal="center" vertical="top" wrapText="1"/>
    </xf>
    <xf numFmtId="164" fontId="0" fillId="36" borderId="21" xfId="1" applyNumberFormat="1" applyFont="1" applyFill="1" applyBorder="1" applyAlignment="1">
      <alignment horizontal="center" vertical="top" wrapText="1"/>
    </xf>
    <xf numFmtId="0" fontId="0" fillId="35" borderId="65" xfId="0" applyFont="1" applyFill="1" applyBorder="1" applyAlignment="1">
      <alignment horizontal="center" vertical="top" wrapText="1"/>
    </xf>
    <xf numFmtId="164" fontId="0" fillId="35" borderId="68" xfId="1" applyNumberFormat="1" applyFont="1" applyFill="1" applyBorder="1" applyAlignment="1">
      <alignment horizontal="center" vertical="top" wrapText="1"/>
    </xf>
    <xf numFmtId="0" fontId="16" fillId="0" borderId="0" xfId="0" applyFont="1" applyBorder="1" applyAlignment="1">
      <alignment horizontal="right" vertical="center" wrapText="1"/>
    </xf>
    <xf numFmtId="164" fontId="16" fillId="0" borderId="0" xfId="1" applyNumberFormat="1" applyFont="1" applyBorder="1" applyAlignment="1">
      <alignment vertical="center" wrapText="1"/>
    </xf>
    <xf numFmtId="0" fontId="0" fillId="0" borderId="0" xfId="0" applyAlignment="1"/>
    <xf numFmtId="165" fontId="13" fillId="33" borderId="13" xfId="49" applyNumberFormat="1" applyFont="1" applyFill="1" applyBorder="1" applyAlignment="1">
      <alignment vertical="center" textRotation="90" wrapText="1"/>
    </xf>
    <xf numFmtId="0" fontId="0" fillId="35" borderId="19" xfId="49" applyNumberFormat="1" applyFont="1" applyFill="1" applyBorder="1" applyAlignment="1">
      <alignment horizontal="center" vertical="top"/>
    </xf>
    <xf numFmtId="0" fontId="0" fillId="36" borderId="19" xfId="49" applyNumberFormat="1" applyFont="1" applyFill="1" applyBorder="1" applyAlignment="1">
      <alignment horizontal="center" vertical="top"/>
    </xf>
    <xf numFmtId="165" fontId="0" fillId="35" borderId="19" xfId="49" applyNumberFormat="1" applyFont="1" applyFill="1" applyBorder="1" applyAlignment="1">
      <alignment vertical="top"/>
    </xf>
    <xf numFmtId="165" fontId="0" fillId="0" borderId="0" xfId="49" applyNumberFormat="1" applyFont="1" applyBorder="1" applyAlignment="1">
      <alignment vertical="top"/>
    </xf>
    <xf numFmtId="165" fontId="0" fillId="0" borderId="0" xfId="49" applyNumberFormat="1" applyFont="1" applyAlignment="1"/>
    <xf numFmtId="0" fontId="13" fillId="33" borderId="0" xfId="0" applyFont="1" applyFill="1" applyBorder="1" applyAlignment="1">
      <alignment horizontal="center" vertical="center" wrapText="1"/>
    </xf>
    <xf numFmtId="0" fontId="0" fillId="35" borderId="20" xfId="1" applyNumberFormat="1" applyFont="1" applyFill="1" applyBorder="1" applyAlignment="1">
      <alignment horizontal="center" vertical="top"/>
    </xf>
    <xf numFmtId="0" fontId="0" fillId="36" borderId="20" xfId="1" applyNumberFormat="1" applyFont="1" applyFill="1" applyBorder="1" applyAlignment="1">
      <alignment horizontal="center" vertical="top"/>
    </xf>
    <xf numFmtId="0" fontId="25" fillId="36" borderId="0" xfId="0" applyFont="1" applyFill="1"/>
    <xf numFmtId="0" fontId="25" fillId="0" borderId="0" xfId="0" applyFont="1"/>
    <xf numFmtId="164" fontId="0" fillId="0" borderId="0" xfId="0" applyNumberFormat="1"/>
    <xf numFmtId="0" fontId="16" fillId="40" borderId="74" xfId="1" applyNumberFormat="1" applyFont="1" applyFill="1" applyBorder="1" applyAlignment="1">
      <alignment horizontal="center" vertical="center" textRotation="90" wrapText="1"/>
    </xf>
    <xf numFmtId="0" fontId="16" fillId="40" borderId="75" xfId="1" applyNumberFormat="1" applyFont="1" applyFill="1" applyBorder="1" applyAlignment="1">
      <alignment horizontal="center" vertical="center" wrapText="1"/>
    </xf>
    <xf numFmtId="0" fontId="16" fillId="38" borderId="74" xfId="1" applyNumberFormat="1" applyFont="1" applyFill="1" applyBorder="1" applyAlignment="1">
      <alignment horizontal="center" vertical="center" wrapText="1"/>
    </xf>
    <xf numFmtId="0" fontId="16" fillId="40" borderId="31" xfId="1" applyNumberFormat="1" applyFont="1" applyFill="1" applyBorder="1" applyAlignment="1">
      <alignment horizontal="center" vertical="center" wrapText="1"/>
    </xf>
    <xf numFmtId="0" fontId="16" fillId="40" borderId="32" xfId="1" applyNumberFormat="1" applyFont="1" applyFill="1" applyBorder="1" applyAlignment="1">
      <alignment horizontal="center" vertical="center" wrapText="1"/>
    </xf>
    <xf numFmtId="164" fontId="16" fillId="40" borderId="32" xfId="1" applyNumberFormat="1" applyFont="1" applyFill="1" applyBorder="1" applyAlignment="1">
      <alignment horizontal="center" vertical="center" wrapText="1"/>
    </xf>
    <xf numFmtId="0" fontId="16" fillId="40" borderId="33" xfId="1" applyNumberFormat="1" applyFont="1" applyFill="1" applyBorder="1" applyAlignment="1">
      <alignment horizontal="center" vertical="center" wrapText="1"/>
    </xf>
    <xf numFmtId="164" fontId="16" fillId="38" borderId="31" xfId="1" applyNumberFormat="1" applyFont="1" applyFill="1" applyBorder="1" applyAlignment="1">
      <alignment horizontal="center" vertical="center" wrapText="1"/>
    </xf>
    <xf numFmtId="0" fontId="16" fillId="38" borderId="33" xfId="1" applyNumberFormat="1" applyFont="1" applyFill="1" applyBorder="1" applyAlignment="1">
      <alignment horizontal="center" vertical="center" wrapText="1"/>
    </xf>
    <xf numFmtId="0" fontId="13" fillId="33" borderId="0" xfId="49" applyNumberFormat="1" applyFont="1" applyFill="1" applyBorder="1" applyAlignment="1">
      <alignment horizontal="center" vertical="center" textRotation="90" wrapText="1"/>
    </xf>
    <xf numFmtId="0" fontId="0" fillId="0" borderId="55" xfId="0" applyFont="1" applyBorder="1"/>
    <xf numFmtId="0" fontId="0" fillId="0" borderId="55" xfId="0" applyBorder="1"/>
    <xf numFmtId="164" fontId="0" fillId="0" borderId="55" xfId="1" applyNumberFormat="1" applyFont="1" applyBorder="1" applyAlignment="1">
      <alignment vertical="top"/>
    </xf>
    <xf numFmtId="0" fontId="0" fillId="0" borderId="76" xfId="0" applyFont="1" applyBorder="1" applyAlignment="1">
      <alignment horizontal="center" vertical="top"/>
    </xf>
    <xf numFmtId="164" fontId="16" fillId="0" borderId="76" xfId="1" applyNumberFormat="1" applyFont="1" applyBorder="1" applyAlignment="1">
      <alignment vertical="center"/>
    </xf>
    <xf numFmtId="0" fontId="13" fillId="33" borderId="77" xfId="0" applyFont="1" applyFill="1" applyBorder="1"/>
    <xf numFmtId="164" fontId="0" fillId="0" borderId="76" xfId="1" applyNumberFormat="1" applyFont="1" applyBorder="1" applyAlignment="1">
      <alignment vertical="top"/>
    </xf>
    <xf numFmtId="0" fontId="16" fillId="0" borderId="76" xfId="0" applyFont="1" applyBorder="1" applyAlignment="1">
      <alignment horizontal="right" vertical="center"/>
    </xf>
    <xf numFmtId="0" fontId="0" fillId="0" borderId="76" xfId="0" applyFont="1" applyBorder="1" applyAlignment="1">
      <alignment vertical="top" wrapText="1"/>
    </xf>
    <xf numFmtId="0" fontId="0" fillId="0" borderId="76" xfId="0" applyFont="1" applyBorder="1" applyAlignment="1">
      <alignment horizontal="left" vertical="top" wrapText="1"/>
    </xf>
    <xf numFmtId="0" fontId="0" fillId="0" borderId="76" xfId="0" applyFont="1" applyBorder="1" applyAlignment="1">
      <alignment horizontal="center" vertical="top" wrapText="1"/>
    </xf>
    <xf numFmtId="0" fontId="0" fillId="0" borderId="78" xfId="0" applyFont="1" applyBorder="1" applyAlignment="1">
      <alignment vertical="top" wrapText="1"/>
    </xf>
    <xf numFmtId="0" fontId="0" fillId="0" borderId="79" xfId="0" applyFont="1" applyBorder="1" applyAlignment="1">
      <alignment horizontal="left" vertical="top"/>
    </xf>
    <xf numFmtId="0" fontId="0" fillId="35" borderId="54" xfId="0" applyFont="1" applyFill="1" applyBorder="1" applyAlignment="1">
      <alignment horizontal="center" vertical="top" wrapText="1"/>
    </xf>
    <xf numFmtId="0" fontId="16" fillId="41" borderId="31" xfId="0" applyFont="1" applyFill="1" applyBorder="1"/>
    <xf numFmtId="0" fontId="16" fillId="41" borderId="32" xfId="0" applyFont="1" applyFill="1" applyBorder="1" applyAlignment="1">
      <alignment horizontal="right"/>
    </xf>
    <xf numFmtId="0" fontId="16" fillId="41" borderId="32" xfId="0" applyFont="1" applyFill="1" applyBorder="1"/>
    <xf numFmtId="164" fontId="16" fillId="41" borderId="32" xfId="1" applyNumberFormat="1" applyFont="1" applyFill="1" applyBorder="1"/>
    <xf numFmtId="164" fontId="16" fillId="41" borderId="33" xfId="1" applyNumberFormat="1" applyFont="1" applyFill="1" applyBorder="1"/>
    <xf numFmtId="0" fontId="16" fillId="42" borderId="29" xfId="0" applyFont="1" applyFill="1" applyBorder="1"/>
    <xf numFmtId="0" fontId="16" fillId="42" borderId="0" xfId="0" applyFont="1" applyFill="1" applyBorder="1" applyAlignment="1">
      <alignment horizontal="right"/>
    </xf>
    <xf numFmtId="0" fontId="16" fillId="42" borderId="0" xfId="0" applyFont="1" applyFill="1" applyBorder="1"/>
    <xf numFmtId="164" fontId="16" fillId="42" borderId="0" xfId="1" applyNumberFormat="1" applyFont="1" applyFill="1" applyBorder="1"/>
    <xf numFmtId="0" fontId="21" fillId="0" borderId="0" xfId="0" applyFont="1" applyAlignment="1">
      <alignment horizontal="left" vertical="top"/>
    </xf>
    <xf numFmtId="0" fontId="21" fillId="0" borderId="0" xfId="0" applyFont="1" applyAlignment="1">
      <alignment horizontal="left"/>
    </xf>
    <xf numFmtId="0" fontId="0" fillId="43" borderId="28" xfId="0" applyFill="1" applyBorder="1" applyAlignment="1">
      <alignment horizontal="center" vertical="top" wrapText="1"/>
    </xf>
    <xf numFmtId="0" fontId="0" fillId="41" borderId="28" xfId="0" applyFill="1" applyBorder="1" applyAlignment="1">
      <alignment horizontal="center" vertical="top" wrapText="1"/>
    </xf>
    <xf numFmtId="0" fontId="16" fillId="43" borderId="31" xfId="0" applyFont="1" applyFill="1" applyBorder="1"/>
    <xf numFmtId="0" fontId="16" fillId="43" borderId="32" xfId="0" applyFont="1" applyFill="1" applyBorder="1" applyAlignment="1">
      <alignment horizontal="right"/>
    </xf>
    <xf numFmtId="0" fontId="16" fillId="43" borderId="32" xfId="0" applyFont="1" applyFill="1" applyBorder="1"/>
    <xf numFmtId="164" fontId="16" fillId="43" borderId="32" xfId="1" applyNumberFormat="1" applyFont="1" applyFill="1" applyBorder="1"/>
    <xf numFmtId="164" fontId="16" fillId="43" borderId="33" xfId="1" applyNumberFormat="1" applyFont="1" applyFill="1" applyBorder="1"/>
    <xf numFmtId="164" fontId="13" fillId="46" borderId="70" xfId="1" applyNumberFormat="1" applyFont="1" applyFill="1" applyBorder="1" applyAlignment="1">
      <alignment horizontal="center" vertical="center" textRotation="90" wrapText="1"/>
    </xf>
    <xf numFmtId="0" fontId="13" fillId="46" borderId="71" xfId="1" applyNumberFormat="1" applyFont="1" applyFill="1" applyBorder="1" applyAlignment="1">
      <alignment horizontal="center" vertical="center" wrapText="1"/>
    </xf>
    <xf numFmtId="0" fontId="13" fillId="46" borderId="72" xfId="1" applyNumberFormat="1" applyFont="1" applyFill="1" applyBorder="1" applyAlignment="1">
      <alignment horizontal="center" vertical="center" wrapText="1"/>
    </xf>
    <xf numFmtId="164" fontId="13" fillId="46" borderId="31" xfId="1" applyNumberFormat="1" applyFont="1" applyFill="1" applyBorder="1" applyAlignment="1">
      <alignment horizontal="center" vertical="center" wrapText="1"/>
    </xf>
    <xf numFmtId="164" fontId="13" fillId="46" borderId="32" xfId="1" applyNumberFormat="1" applyFont="1" applyFill="1" applyBorder="1" applyAlignment="1">
      <alignment horizontal="center" vertical="center" wrapText="1"/>
    </xf>
    <xf numFmtId="0" fontId="13" fillId="46" borderId="33" xfId="1" applyNumberFormat="1" applyFont="1" applyFill="1" applyBorder="1" applyAlignment="1">
      <alignment horizontal="center" vertical="center" wrapText="1"/>
    </xf>
    <xf numFmtId="0" fontId="13" fillId="46" borderId="34" xfId="1" applyNumberFormat="1" applyFont="1" applyFill="1" applyBorder="1" applyAlignment="1">
      <alignment horizontal="center" vertical="center" textRotation="90" wrapText="1"/>
    </xf>
    <xf numFmtId="0" fontId="13" fillId="46" borderId="34" xfId="1" applyNumberFormat="1" applyFont="1" applyFill="1" applyBorder="1" applyAlignment="1">
      <alignment horizontal="center" vertical="center" wrapText="1"/>
    </xf>
    <xf numFmtId="0" fontId="13" fillId="46" borderId="0" xfId="1" applyNumberFormat="1" applyFont="1" applyFill="1" applyBorder="1" applyAlignment="1">
      <alignment horizontal="center" vertical="center" wrapText="1"/>
    </xf>
    <xf numFmtId="164" fontId="13" fillId="46" borderId="0" xfId="1" applyNumberFormat="1" applyFont="1" applyFill="1" applyBorder="1" applyAlignment="1">
      <alignment horizontal="center" vertical="center" wrapText="1"/>
    </xf>
    <xf numFmtId="0" fontId="13" fillId="46" borderId="74" xfId="1" applyNumberFormat="1" applyFont="1" applyFill="1" applyBorder="1" applyAlignment="1">
      <alignment horizontal="center" vertical="center" textRotation="90" wrapText="1"/>
    </xf>
    <xf numFmtId="0" fontId="13" fillId="46" borderId="75" xfId="1" applyNumberFormat="1" applyFont="1" applyFill="1" applyBorder="1" applyAlignment="1">
      <alignment horizontal="center" vertical="center" wrapText="1"/>
    </xf>
    <xf numFmtId="0" fontId="13" fillId="46" borderId="31" xfId="1" applyNumberFormat="1" applyFont="1" applyFill="1" applyBorder="1" applyAlignment="1">
      <alignment horizontal="center" vertical="center" wrapText="1"/>
    </xf>
    <xf numFmtId="164" fontId="0" fillId="35" borderId="19" xfId="0" applyNumberFormat="1" applyFont="1" applyFill="1" applyBorder="1" applyAlignment="1">
      <alignment horizontal="center" vertical="top"/>
    </xf>
    <xf numFmtId="164" fontId="16" fillId="36" borderId="0" xfId="1" applyNumberFormat="1" applyFont="1" applyFill="1" applyBorder="1" applyAlignment="1">
      <alignment horizontal="center" vertical="top"/>
    </xf>
    <xf numFmtId="0" fontId="0" fillId="35" borderId="13" xfId="1" applyNumberFormat="1" applyFont="1" applyFill="1" applyBorder="1" applyAlignment="1">
      <alignment horizontal="center" vertical="top"/>
    </xf>
    <xf numFmtId="0" fontId="0" fillId="35" borderId="11" xfId="1" applyNumberFormat="1" applyFont="1" applyFill="1" applyBorder="1" applyAlignment="1">
      <alignment horizontal="center" vertical="top"/>
    </xf>
    <xf numFmtId="0" fontId="13" fillId="46" borderId="14" xfId="0" applyFont="1" applyFill="1" applyBorder="1"/>
    <xf numFmtId="0" fontId="0" fillId="0" borderId="81" xfId="0" applyBorder="1"/>
    <xf numFmtId="0" fontId="0" fillId="0" borderId="54" xfId="0" applyBorder="1" applyAlignment="1">
      <alignment vertical="top" wrapText="1"/>
    </xf>
    <xf numFmtId="0" fontId="27" fillId="0" borderId="0" xfId="0" applyFont="1"/>
    <xf numFmtId="164" fontId="16" fillId="47" borderId="33" xfId="1" applyNumberFormat="1" applyFont="1" applyFill="1" applyBorder="1"/>
    <xf numFmtId="164" fontId="16" fillId="47" borderId="32" xfId="1" applyNumberFormat="1" applyFont="1" applyFill="1" applyBorder="1"/>
    <xf numFmtId="164" fontId="16" fillId="47" borderId="31" xfId="1" applyNumberFormat="1" applyFont="1" applyFill="1" applyBorder="1"/>
    <xf numFmtId="0" fontId="0" fillId="47" borderId="32" xfId="0" applyFill="1" applyBorder="1"/>
    <xf numFmtId="0" fontId="28" fillId="47" borderId="31" xfId="0" applyFont="1" applyFill="1" applyBorder="1"/>
    <xf numFmtId="164" fontId="0" fillId="37" borderId="33" xfId="0" applyNumberFormat="1" applyFill="1" applyBorder="1"/>
    <xf numFmtId="164" fontId="0" fillId="37" borderId="32" xfId="0" applyNumberFormat="1" applyFill="1" applyBorder="1"/>
    <xf numFmtId="0" fontId="0" fillId="37" borderId="31" xfId="0" applyFill="1" applyBorder="1"/>
    <xf numFmtId="164" fontId="16" fillId="0" borderId="30" xfId="1" applyNumberFormat="1" applyFont="1" applyBorder="1"/>
    <xf numFmtId="164" fontId="16" fillId="0" borderId="60" xfId="1" applyNumberFormat="1" applyFont="1" applyBorder="1"/>
    <xf numFmtId="164" fontId="16" fillId="0" borderId="82" xfId="1" applyNumberFormat="1" applyFont="1" applyBorder="1"/>
    <xf numFmtId="0" fontId="28" fillId="0" borderId="0" xfId="0" applyFont="1" applyBorder="1" applyAlignment="1">
      <alignment horizontal="right"/>
    </xf>
    <xf numFmtId="0" fontId="28" fillId="0" borderId="29" xfId="0" applyFont="1" applyBorder="1"/>
    <xf numFmtId="164" fontId="0" fillId="37" borderId="30" xfId="1" applyNumberFormat="1" applyFont="1" applyFill="1" applyBorder="1"/>
    <xf numFmtId="164" fontId="0" fillId="37" borderId="0" xfId="1" applyNumberFormat="1" applyFont="1" applyFill="1" applyBorder="1"/>
    <xf numFmtId="0" fontId="0" fillId="37" borderId="29" xfId="0" applyFill="1" applyBorder="1"/>
    <xf numFmtId="164" fontId="0" fillId="0" borderId="83" xfId="1" applyNumberFormat="1" applyFont="1" applyBorder="1"/>
    <xf numFmtId="164" fontId="0" fillId="0" borderId="16" xfId="1" applyNumberFormat="1" applyFont="1" applyBorder="1"/>
    <xf numFmtId="164" fontId="0" fillId="0" borderId="84" xfId="1" applyNumberFormat="1" applyFont="1" applyBorder="1"/>
    <xf numFmtId="164" fontId="1" fillId="0" borderId="30" xfId="1" applyNumberFormat="1" applyFont="1" applyBorder="1" applyAlignment="1">
      <alignment horizontal="center"/>
    </xf>
    <xf numFmtId="0" fontId="0" fillId="0" borderId="29" xfId="0" quotePrefix="1" applyBorder="1"/>
    <xf numFmtId="164" fontId="0" fillId="45" borderId="30" xfId="1" applyNumberFormat="1" applyFont="1" applyFill="1" applyBorder="1"/>
    <xf numFmtId="164" fontId="0" fillId="45" borderId="0" xfId="1" applyNumberFormat="1" applyFont="1" applyFill="1" applyBorder="1"/>
    <xf numFmtId="0" fontId="0" fillId="45" borderId="29" xfId="0" applyFill="1" applyBorder="1"/>
    <xf numFmtId="164" fontId="0" fillId="0" borderId="30" xfId="1" applyNumberFormat="1" applyFont="1" applyBorder="1"/>
    <xf numFmtId="0" fontId="29" fillId="0" borderId="29" xfId="0" quotePrefix="1" applyFont="1" applyBorder="1"/>
    <xf numFmtId="0" fontId="0" fillId="0" borderId="28" xfId="0" applyBorder="1"/>
    <xf numFmtId="0" fontId="0" fillId="0" borderId="27" xfId="0" applyBorder="1"/>
    <xf numFmtId="0" fontId="21" fillId="0" borderId="26" xfId="0" applyFont="1" applyBorder="1"/>
    <xf numFmtId="44" fontId="0" fillId="0" borderId="0" xfId="0" applyNumberFormat="1"/>
    <xf numFmtId="164" fontId="16" fillId="0" borderId="30" xfId="1" applyNumberFormat="1" applyFont="1" applyBorder="1" applyAlignment="1">
      <alignment horizontal="center"/>
    </xf>
    <xf numFmtId="164" fontId="16" fillId="0" borderId="60" xfId="1" applyNumberFormat="1" applyFont="1" applyBorder="1" applyAlignment="1">
      <alignment horizontal="center"/>
    </xf>
    <xf numFmtId="164" fontId="16" fillId="0" borderId="82" xfId="1" applyNumberFormat="1" applyFont="1" applyBorder="1" applyAlignment="1">
      <alignment horizontal="center"/>
    </xf>
    <xf numFmtId="0" fontId="0" fillId="48" borderId="86" xfId="0" applyFill="1" applyBorder="1"/>
    <xf numFmtId="0" fontId="0" fillId="48" borderId="87" xfId="0" applyFill="1" applyBorder="1"/>
    <xf numFmtId="0" fontId="25" fillId="48" borderId="88" xfId="0" applyFont="1" applyFill="1" applyBorder="1"/>
    <xf numFmtId="0" fontId="0" fillId="48" borderId="60" xfId="0" applyFill="1" applyBorder="1"/>
    <xf numFmtId="164" fontId="0" fillId="48" borderId="59" xfId="1" applyNumberFormat="1" applyFont="1" applyFill="1" applyBorder="1"/>
    <xf numFmtId="0" fontId="16" fillId="48" borderId="61" xfId="0" applyFont="1" applyFill="1" applyBorder="1"/>
    <xf numFmtId="164" fontId="0" fillId="48" borderId="0" xfId="1" applyNumberFormat="1" applyFont="1" applyFill="1" applyBorder="1"/>
    <xf numFmtId="0" fontId="0" fillId="48" borderId="61" xfId="0" applyFill="1" applyBorder="1"/>
    <xf numFmtId="0" fontId="28" fillId="0" borderId="29" xfId="0" quotePrefix="1" applyFont="1" applyBorder="1"/>
    <xf numFmtId="0" fontId="0" fillId="48" borderId="0" xfId="0" applyFill="1" applyBorder="1"/>
    <xf numFmtId="0" fontId="21" fillId="48" borderId="61" xfId="0" applyFont="1" applyFill="1" applyBorder="1"/>
    <xf numFmtId="164" fontId="0" fillId="48" borderId="0" xfId="0" applyNumberFormat="1" applyFill="1" applyBorder="1"/>
    <xf numFmtId="164" fontId="29" fillId="48" borderId="0" xfId="0" applyNumberFormat="1" applyFont="1" applyFill="1" applyBorder="1"/>
    <xf numFmtId="164" fontId="0" fillId="48" borderId="59" xfId="0" applyNumberFormat="1" applyFill="1" applyBorder="1"/>
    <xf numFmtId="0" fontId="30" fillId="48" borderId="60" xfId="0" applyFont="1" applyFill="1" applyBorder="1"/>
    <xf numFmtId="164" fontId="0" fillId="47" borderId="0" xfId="1" applyNumberFormat="1" applyFont="1" applyFill="1" applyBorder="1"/>
    <xf numFmtId="0" fontId="16" fillId="0" borderId="75" xfId="0" applyFont="1" applyBorder="1" applyAlignment="1">
      <alignment horizontal="center"/>
    </xf>
    <xf numFmtId="0" fontId="16" fillId="0" borderId="34" xfId="0" applyFont="1" applyBorder="1" applyAlignment="1">
      <alignment horizontal="center"/>
    </xf>
    <xf numFmtId="0" fontId="16" fillId="0" borderId="74" xfId="0" applyFont="1" applyBorder="1" applyAlignment="1">
      <alignment horizontal="center"/>
    </xf>
    <xf numFmtId="0" fontId="0" fillId="0" borderId="30" xfId="0" applyBorder="1"/>
    <xf numFmtId="0" fontId="0" fillId="0" borderId="36" xfId="0" applyBorder="1"/>
    <xf numFmtId="0" fontId="0" fillId="0" borderId="57" xfId="0" applyBorder="1"/>
    <xf numFmtId="0" fontId="16" fillId="0" borderId="35" xfId="0" applyFont="1" applyBorder="1"/>
    <xf numFmtId="0" fontId="0" fillId="48" borderId="89" xfId="0" applyFill="1" applyBorder="1"/>
    <xf numFmtId="0" fontId="0" fillId="48" borderId="85" xfId="0" applyFill="1" applyBorder="1"/>
    <xf numFmtId="0" fontId="21" fillId="48" borderId="90" xfId="0" applyFont="1" applyFill="1" applyBorder="1"/>
    <xf numFmtId="0" fontId="32" fillId="36" borderId="88" xfId="50" applyFont="1" applyFill="1" applyBorder="1"/>
    <xf numFmtId="164" fontId="16" fillId="0" borderId="91" xfId="51" applyNumberFormat="1" applyFont="1" applyBorder="1"/>
    <xf numFmtId="0" fontId="32" fillId="0" borderId="61" xfId="50" applyFont="1" applyBorder="1"/>
    <xf numFmtId="164" fontId="33" fillId="0" borderId="86" xfId="50" applyNumberFormat="1" applyFont="1" applyBorder="1"/>
    <xf numFmtId="164" fontId="16" fillId="47" borderId="92" xfId="51" applyNumberFormat="1" applyFont="1" applyFill="1" applyBorder="1"/>
    <xf numFmtId="0" fontId="34" fillId="0" borderId="86" xfId="50" applyFont="1" applyBorder="1" applyAlignment="1">
      <alignment horizontal="center"/>
    </xf>
    <xf numFmtId="164" fontId="16" fillId="48" borderId="93" xfId="51" applyNumberFormat="1" applyFont="1" applyFill="1" applyBorder="1"/>
    <xf numFmtId="164" fontId="16" fillId="0" borderId="93" xfId="51" applyNumberFormat="1" applyFont="1" applyBorder="1"/>
    <xf numFmtId="0" fontId="33" fillId="0" borderId="88" xfId="50" applyFont="1" applyBorder="1"/>
    <xf numFmtId="10" fontId="33" fillId="0" borderId="60" xfId="52" applyNumberFormat="1" applyFont="1" applyBorder="1"/>
    <xf numFmtId="3" fontId="33" fillId="47" borderId="94" xfId="50" applyNumberFormat="1" applyFont="1" applyFill="1" applyBorder="1"/>
    <xf numFmtId="164" fontId="33" fillId="48" borderId="0" xfId="51" applyNumberFormat="1" applyFont="1" applyFill="1" applyBorder="1"/>
    <xf numFmtId="3" fontId="33" fillId="0" borderId="0" xfId="50" applyNumberFormat="1" applyFont="1" applyBorder="1"/>
    <xf numFmtId="10" fontId="33" fillId="0" borderId="0" xfId="50" applyNumberFormat="1" applyFont="1" applyBorder="1"/>
    <xf numFmtId="3" fontId="36" fillId="0" borderId="0" xfId="50" applyNumberFormat="1" applyFont="1" applyBorder="1"/>
    <xf numFmtId="0" fontId="37" fillId="0" borderId="61" xfId="50" applyFont="1" applyBorder="1"/>
    <xf numFmtId="164" fontId="33" fillId="47" borderId="94" xfId="51" applyNumberFormat="1" applyFont="1" applyFill="1" applyBorder="1"/>
    <xf numFmtId="164" fontId="33" fillId="0" borderId="0" xfId="51" applyNumberFormat="1" applyFont="1" applyBorder="1"/>
    <xf numFmtId="10" fontId="33" fillId="0" borderId="0" xfId="53" applyNumberFormat="1" applyFont="1" applyBorder="1"/>
    <xf numFmtId="164" fontId="36" fillId="0" borderId="0" xfId="51" applyNumberFormat="1" applyFont="1" applyBorder="1"/>
    <xf numFmtId="0" fontId="38" fillId="0" borderId="89" xfId="50" applyFont="1" applyBorder="1" applyAlignment="1">
      <alignment horizontal="center"/>
    </xf>
    <xf numFmtId="0" fontId="38" fillId="47" borderId="95" xfId="50" applyFont="1" applyFill="1" applyBorder="1" applyAlignment="1">
      <alignment horizontal="center" wrapText="1"/>
    </xf>
    <xf numFmtId="164" fontId="38" fillId="48" borderId="85" xfId="51" applyNumberFormat="1" applyFont="1" applyFill="1" applyBorder="1" applyAlignment="1">
      <alignment horizontal="center" wrapText="1"/>
    </xf>
    <xf numFmtId="0" fontId="38" fillId="0" borderId="85" xfId="50" applyFont="1" applyBorder="1" applyAlignment="1">
      <alignment horizontal="center" wrapText="1"/>
    </xf>
    <xf numFmtId="3" fontId="39" fillId="0" borderId="90" xfId="50" applyNumberFormat="1" applyFont="1" applyBorder="1" applyAlignment="1">
      <alignment horizontal="center"/>
    </xf>
    <xf numFmtId="0" fontId="33" fillId="0" borderId="0" xfId="50" applyFont="1" applyBorder="1"/>
    <xf numFmtId="0" fontId="38" fillId="0" borderId="0" xfId="50" applyFont="1" applyBorder="1" applyAlignment="1">
      <alignment horizontal="center"/>
    </xf>
    <xf numFmtId="3" fontId="40" fillId="0" borderId="61" xfId="50" applyNumberFormat="1" applyFont="1" applyBorder="1"/>
    <xf numFmtId="0" fontId="0" fillId="0" borderId="32" xfId="0" applyBorder="1"/>
    <xf numFmtId="0" fontId="41" fillId="0" borderId="32" xfId="0" applyFont="1" applyBorder="1"/>
    <xf numFmtId="164" fontId="0" fillId="36" borderId="0" xfId="1" applyNumberFormat="1" applyFont="1" applyFill="1" applyBorder="1"/>
    <xf numFmtId="0" fontId="0" fillId="36" borderId="0" xfId="0" applyFill="1" applyBorder="1"/>
    <xf numFmtId="164" fontId="0" fillId="37" borderId="59" xfId="1" applyNumberFormat="1" applyFont="1" applyFill="1" applyBorder="1"/>
    <xf numFmtId="0" fontId="0" fillId="37" borderId="59" xfId="0" applyFill="1" applyBorder="1"/>
    <xf numFmtId="164" fontId="0" fillId="0" borderId="32" xfId="1" applyNumberFormat="1" applyFont="1" applyBorder="1"/>
    <xf numFmtId="0" fontId="42" fillId="0" borderId="32" xfId="0" applyFont="1" applyBorder="1"/>
    <xf numFmtId="0" fontId="0" fillId="44" borderId="97" xfId="0" applyFill="1" applyBorder="1" applyAlignment="1">
      <alignment horizontal="center" vertical="top" wrapText="1"/>
    </xf>
    <xf numFmtId="164" fontId="0" fillId="0" borderId="98" xfId="1" applyNumberFormat="1" applyFont="1" applyBorder="1" applyAlignment="1">
      <alignment vertical="top" wrapText="1"/>
    </xf>
    <xf numFmtId="164" fontId="16" fillId="42" borderId="98" xfId="1" applyNumberFormat="1" applyFont="1" applyFill="1" applyBorder="1"/>
    <xf numFmtId="164" fontId="16" fillId="43" borderId="73" xfId="1" applyNumberFormat="1" applyFont="1" applyFill="1" applyBorder="1"/>
    <xf numFmtId="164" fontId="16" fillId="41" borderId="73" xfId="1" applyNumberFormat="1" applyFont="1" applyFill="1" applyBorder="1"/>
    <xf numFmtId="0" fontId="0" fillId="42" borderId="97" xfId="0" applyFill="1" applyBorder="1" applyAlignment="1">
      <alignment horizontal="center" vertical="top" wrapText="1"/>
    </xf>
    <xf numFmtId="164" fontId="0" fillId="0" borderId="98" xfId="0" applyNumberFormat="1" applyBorder="1" applyAlignment="1">
      <alignment vertical="top" wrapText="1"/>
    </xf>
    <xf numFmtId="164" fontId="16" fillId="37" borderId="98" xfId="1" applyNumberFormat="1" applyFont="1" applyFill="1" applyBorder="1"/>
    <xf numFmtId="164" fontId="16" fillId="37" borderId="73" xfId="1" applyNumberFormat="1" applyFont="1" applyFill="1" applyBorder="1"/>
    <xf numFmtId="0" fontId="0" fillId="50" borderId="28" xfId="0" applyFill="1" applyBorder="1" applyAlignment="1">
      <alignment horizontal="center" vertical="top" wrapText="1"/>
    </xf>
    <xf numFmtId="164" fontId="16" fillId="50" borderId="33" xfId="1" applyNumberFormat="1" applyFont="1" applyFill="1" applyBorder="1"/>
    <xf numFmtId="164" fontId="16" fillId="36" borderId="30" xfId="1" applyNumberFormat="1" applyFont="1" applyFill="1" applyBorder="1"/>
    <xf numFmtId="164" fontId="16" fillId="36" borderId="33" xfId="1" applyNumberFormat="1" applyFont="1" applyFill="1" applyBorder="1"/>
    <xf numFmtId="0" fontId="16" fillId="50" borderId="31" xfId="0" applyFont="1" applyFill="1" applyBorder="1"/>
    <xf numFmtId="0" fontId="16" fillId="50" borderId="31" xfId="0" applyFont="1" applyFill="1" applyBorder="1" applyAlignment="1">
      <alignment horizontal="right"/>
    </xf>
    <xf numFmtId="0" fontId="16" fillId="50" borderId="32" xfId="0" applyFont="1" applyFill="1" applyBorder="1"/>
    <xf numFmtId="164" fontId="16" fillId="50" borderId="32" xfId="1" applyNumberFormat="1" applyFont="1" applyFill="1" applyBorder="1"/>
    <xf numFmtId="164" fontId="16" fillId="50" borderId="73" xfId="1" applyNumberFormat="1" applyFont="1" applyFill="1" applyBorder="1"/>
    <xf numFmtId="164" fontId="1" fillId="35" borderId="54" xfId="1" applyNumberFormat="1" applyFont="1" applyFill="1" applyBorder="1" applyAlignment="1">
      <alignment vertical="top"/>
    </xf>
    <xf numFmtId="0" fontId="1" fillId="35" borderId="54" xfId="49" applyNumberFormat="1" applyFont="1" applyFill="1" applyBorder="1" applyAlignment="1">
      <alignment horizontal="center" vertical="top"/>
    </xf>
    <xf numFmtId="164" fontId="1" fillId="35" borderId="19" xfId="1" applyNumberFormat="1" applyFont="1" applyFill="1" applyBorder="1" applyAlignment="1">
      <alignment vertical="top"/>
    </xf>
    <xf numFmtId="164" fontId="1" fillId="36" borderId="19" xfId="1" applyNumberFormat="1" applyFont="1" applyFill="1" applyBorder="1" applyAlignment="1">
      <alignment vertical="top"/>
    </xf>
    <xf numFmtId="0" fontId="16" fillId="0" borderId="76" xfId="0" applyFont="1" applyBorder="1" applyAlignment="1">
      <alignment horizontal="center" vertical="top"/>
    </xf>
    <xf numFmtId="164" fontId="16" fillId="0" borderId="76" xfId="1" applyNumberFormat="1" applyFont="1" applyBorder="1" applyAlignment="1">
      <alignment vertical="top"/>
    </xf>
    <xf numFmtId="0" fontId="16" fillId="0" borderId="76" xfId="49" applyNumberFormat="1" applyFont="1" applyBorder="1" applyAlignment="1">
      <alignment horizontal="center" vertical="top"/>
    </xf>
    <xf numFmtId="0" fontId="21" fillId="0" borderId="32" xfId="0" applyFont="1" applyBorder="1"/>
    <xf numFmtId="164" fontId="0" fillId="0" borderId="82" xfId="1" applyNumberFormat="1" applyFont="1" applyBorder="1"/>
    <xf numFmtId="164" fontId="0" fillId="0" borderId="60" xfId="1" applyNumberFormat="1" applyFont="1" applyBorder="1"/>
    <xf numFmtId="0" fontId="57" fillId="48" borderId="60" xfId="0" quotePrefix="1" applyFont="1" applyFill="1" applyBorder="1"/>
    <xf numFmtId="0" fontId="58" fillId="48" borderId="60" xfId="0" quotePrefix="1" applyFont="1" applyFill="1" applyBorder="1"/>
    <xf numFmtId="0" fontId="59" fillId="48" borderId="60" xfId="0" applyFont="1" applyFill="1" applyBorder="1"/>
    <xf numFmtId="164" fontId="26" fillId="0" borderId="30" xfId="1" applyNumberFormat="1" applyFont="1" applyBorder="1"/>
    <xf numFmtId="164" fontId="1" fillId="0" borderId="83" xfId="1" applyNumberFormat="1" applyFont="1" applyBorder="1"/>
    <xf numFmtId="0" fontId="60" fillId="44" borderId="90" xfId="0" applyFont="1" applyFill="1" applyBorder="1"/>
    <xf numFmtId="0" fontId="61" fillId="44" borderId="0" xfId="0" applyFont="1" applyFill="1" applyBorder="1"/>
    <xf numFmtId="0" fontId="61" fillId="0" borderId="0" xfId="0" applyFont="1" applyBorder="1"/>
    <xf numFmtId="0" fontId="60" fillId="51" borderId="90" xfId="0" applyFont="1" applyFill="1" applyBorder="1"/>
    <xf numFmtId="0" fontId="61" fillId="51" borderId="85" xfId="0" applyFont="1" applyFill="1" applyBorder="1"/>
    <xf numFmtId="0" fontId="61" fillId="51" borderId="89" xfId="0" applyFont="1" applyFill="1" applyBorder="1"/>
    <xf numFmtId="0" fontId="61" fillId="0" borderId="61" xfId="0" applyFont="1" applyBorder="1"/>
    <xf numFmtId="0" fontId="61" fillId="0" borderId="60" xfId="0" applyFont="1" applyBorder="1"/>
    <xf numFmtId="0" fontId="61" fillId="50" borderId="61" xfId="0" applyFont="1" applyFill="1" applyBorder="1"/>
    <xf numFmtId="0" fontId="61" fillId="50" borderId="0" xfId="0" applyFont="1" applyFill="1" applyBorder="1"/>
    <xf numFmtId="164" fontId="61" fillId="0" borderId="0" xfId="1" applyNumberFormat="1" applyFont="1" applyBorder="1"/>
    <xf numFmtId="3" fontId="61" fillId="0" borderId="60" xfId="0" applyNumberFormat="1" applyFont="1" applyBorder="1"/>
    <xf numFmtId="164" fontId="61" fillId="0" borderId="59" xfId="1" applyNumberFormat="1" applyFont="1" applyBorder="1"/>
    <xf numFmtId="3" fontId="61" fillId="0" borderId="0" xfId="0" applyNumberFormat="1" applyFont="1" applyBorder="1"/>
    <xf numFmtId="0" fontId="61" fillId="0" borderId="88" xfId="0" applyFont="1" applyBorder="1"/>
    <xf numFmtId="0" fontId="61" fillId="0" borderId="87" xfId="0" applyFont="1" applyBorder="1"/>
    <xf numFmtId="0" fontId="61" fillId="0" borderId="86" xfId="0" applyFont="1" applyBorder="1"/>
    <xf numFmtId="164" fontId="60" fillId="51" borderId="89" xfId="1" applyNumberFormat="1" applyFont="1" applyFill="1" applyBorder="1"/>
    <xf numFmtId="4" fontId="58" fillId="0" borderId="0" xfId="0" applyNumberFormat="1" applyFont="1"/>
    <xf numFmtId="4" fontId="61" fillId="0" borderId="0" xfId="0" applyNumberFormat="1" applyFont="1" applyBorder="1"/>
    <xf numFmtId="0" fontId="60" fillId="0" borderId="61" xfId="0" applyFont="1" applyBorder="1"/>
    <xf numFmtId="0" fontId="60" fillId="0" borderId="0" xfId="0" applyFont="1" applyBorder="1" applyAlignment="1">
      <alignment horizontal="center" wrapText="1"/>
    </xf>
    <xf numFmtId="0" fontId="62" fillId="0" borderId="0" xfId="0" applyFont="1" applyBorder="1" applyAlignment="1">
      <alignment horizontal="center" wrapText="1"/>
    </xf>
    <xf numFmtId="164" fontId="60" fillId="0" borderId="0" xfId="1" applyNumberFormat="1" applyFont="1" applyBorder="1" applyAlignment="1">
      <alignment horizontal="center" wrapText="1"/>
    </xf>
    <xf numFmtId="0" fontId="60" fillId="0" borderId="60" xfId="0" applyFont="1" applyBorder="1" applyAlignment="1">
      <alignment horizontal="center"/>
    </xf>
    <xf numFmtId="164" fontId="61" fillId="0" borderId="0" xfId="0" applyNumberFormat="1" applyFont="1" applyBorder="1"/>
    <xf numFmtId="164" fontId="61" fillId="0" borderId="0" xfId="1" applyNumberFormat="1" applyFont="1" applyBorder="1" applyAlignment="1">
      <alignment horizontal="right" wrapText="1"/>
    </xf>
    <xf numFmtId="164" fontId="61" fillId="0" borderId="60" xfId="1" applyNumberFormat="1" applyFont="1" applyBorder="1" applyAlignment="1">
      <alignment horizontal="center"/>
    </xf>
    <xf numFmtId="0" fontId="60" fillId="0" borderId="99" xfId="0" applyFont="1" applyBorder="1" applyAlignment="1">
      <alignment horizontal="right" wrapText="1"/>
    </xf>
    <xf numFmtId="164" fontId="61" fillId="0" borderId="59" xfId="1" applyNumberFormat="1" applyFont="1" applyBorder="1" applyAlignment="1">
      <alignment horizontal="right" wrapText="1"/>
    </xf>
    <xf numFmtId="164" fontId="61" fillId="0" borderId="100" xfId="1" applyNumberFormat="1" applyFont="1" applyBorder="1" applyAlignment="1">
      <alignment horizontal="center"/>
    </xf>
    <xf numFmtId="0" fontId="61" fillId="36" borderId="0" xfId="0" applyFont="1" applyFill="1" applyBorder="1"/>
    <xf numFmtId="164" fontId="61" fillId="0" borderId="60" xfId="1" applyNumberFormat="1" applyFont="1" applyBorder="1"/>
    <xf numFmtId="0" fontId="60" fillId="51" borderId="88" xfId="0" applyFont="1" applyFill="1" applyBorder="1"/>
    <xf numFmtId="0" fontId="61" fillId="51" borderId="87" xfId="0" applyFont="1" applyFill="1" applyBorder="1"/>
    <xf numFmtId="164" fontId="60" fillId="51" borderId="86" xfId="1" applyNumberFormat="1" applyFont="1" applyFill="1" applyBorder="1" applyAlignment="1">
      <alignment horizontal="center"/>
    </xf>
    <xf numFmtId="0" fontId="60" fillId="0" borderId="0" xfId="0" applyFont="1" applyBorder="1"/>
    <xf numFmtId="0" fontId="61" fillId="0" borderId="0" xfId="0" quotePrefix="1" applyFont="1" applyBorder="1"/>
    <xf numFmtId="164" fontId="63" fillId="0" borderId="60" xfId="1" applyNumberFormat="1" applyFont="1" applyBorder="1" applyAlignment="1">
      <alignment horizontal="center"/>
    </xf>
    <xf numFmtId="0" fontId="0" fillId="0" borderId="0" xfId="0" applyFill="1"/>
    <xf numFmtId="0" fontId="61" fillId="52" borderId="61" xfId="0" applyFont="1" applyFill="1" applyBorder="1"/>
    <xf numFmtId="164" fontId="61" fillId="52" borderId="0" xfId="1" applyNumberFormat="1" applyFont="1" applyFill="1" applyBorder="1" applyAlignment="1">
      <alignment horizontal="right" wrapText="1"/>
    </xf>
    <xf numFmtId="164" fontId="61" fillId="52" borderId="60" xfId="1" applyNumberFormat="1" applyFont="1" applyFill="1" applyBorder="1" applyAlignment="1">
      <alignment horizontal="center"/>
    </xf>
    <xf numFmtId="0" fontId="57" fillId="0" borderId="0" xfId="0" quotePrefix="1" applyFont="1"/>
    <xf numFmtId="164" fontId="0" fillId="0" borderId="81" xfId="1" applyNumberFormat="1" applyFont="1" applyBorder="1" applyAlignment="1">
      <alignment vertical="top"/>
    </xf>
    <xf numFmtId="0" fontId="0" fillId="0" borderId="0" xfId="0" applyAlignment="1">
      <alignment horizontal="center" vertical="center"/>
    </xf>
    <xf numFmtId="0" fontId="0" fillId="0" borderId="0" xfId="0" applyAlignment="1">
      <alignment vertical="center"/>
    </xf>
    <xf numFmtId="164" fontId="16" fillId="36" borderId="32" xfId="1" applyNumberFormat="1" applyFont="1" applyFill="1" applyBorder="1" applyAlignment="1">
      <alignment horizontal="center" vertical="top"/>
    </xf>
    <xf numFmtId="0" fontId="16" fillId="38" borderId="103" xfId="1" applyNumberFormat="1" applyFont="1" applyFill="1" applyBorder="1" applyAlignment="1">
      <alignment horizontal="center" vertical="center" wrapText="1"/>
    </xf>
    <xf numFmtId="164" fontId="0" fillId="35" borderId="13" xfId="1" applyNumberFormat="1" applyFont="1" applyFill="1" applyBorder="1" applyAlignment="1">
      <alignment vertical="top"/>
    </xf>
    <xf numFmtId="164" fontId="0" fillId="35" borderId="11" xfId="1" applyNumberFormat="1" applyFont="1" applyFill="1" applyBorder="1" applyAlignment="1">
      <alignment vertical="top"/>
    </xf>
    <xf numFmtId="164" fontId="16" fillId="36" borderId="0" xfId="1" applyNumberFormat="1" applyFont="1" applyFill="1" applyBorder="1" applyAlignment="1">
      <alignment horizontal="center" vertical="top"/>
    </xf>
    <xf numFmtId="0" fontId="13" fillId="33" borderId="71" xfId="0" applyFont="1" applyFill="1" applyBorder="1" applyAlignment="1">
      <alignment horizontal="center" vertical="top" wrapText="1"/>
    </xf>
    <xf numFmtId="0" fontId="13" fillId="33" borderId="71" xfId="0" applyFont="1" applyFill="1" applyBorder="1" applyAlignment="1">
      <alignment vertical="center" textRotation="90" wrapText="1"/>
    </xf>
    <xf numFmtId="0" fontId="13" fillId="33" borderId="71" xfId="0" applyFont="1" applyFill="1" applyBorder="1" applyAlignment="1">
      <alignment vertical="top" wrapText="1"/>
    </xf>
    <xf numFmtId="0" fontId="13" fillId="33" borderId="71" xfId="0" applyFont="1" applyFill="1" applyBorder="1" applyAlignment="1">
      <alignment horizontal="left" vertical="center" textRotation="90" wrapText="1"/>
    </xf>
    <xf numFmtId="0" fontId="13" fillId="33" borderId="71" xfId="0" applyFont="1" applyFill="1" applyBorder="1" applyAlignment="1">
      <alignment horizontal="center" vertical="center" textRotation="90" wrapText="1"/>
    </xf>
    <xf numFmtId="164" fontId="13" fillId="33" borderId="71" xfId="1" applyNumberFormat="1" applyFont="1" applyFill="1" applyBorder="1" applyAlignment="1">
      <alignment horizontal="center" vertical="center" wrapText="1"/>
    </xf>
    <xf numFmtId="0" fontId="13" fillId="33" borderId="71" xfId="0" applyFont="1" applyFill="1" applyBorder="1" applyAlignment="1">
      <alignment horizontal="center" vertical="center"/>
    </xf>
    <xf numFmtId="164" fontId="13" fillId="33" borderId="104" xfId="1" applyNumberFormat="1" applyFont="1" applyFill="1" applyBorder="1" applyAlignment="1">
      <alignment horizontal="center" vertical="center" wrapText="1"/>
    </xf>
    <xf numFmtId="0" fontId="13" fillId="46" borderId="71" xfId="1" applyNumberFormat="1" applyFont="1" applyFill="1" applyBorder="1" applyAlignment="1">
      <alignment horizontal="center" vertical="center" textRotation="90" wrapText="1"/>
    </xf>
    <xf numFmtId="0" fontId="16" fillId="40" borderId="71" xfId="1" applyNumberFormat="1" applyFont="1" applyFill="1" applyBorder="1" applyAlignment="1">
      <alignment horizontal="center" vertical="center" wrapText="1"/>
    </xf>
    <xf numFmtId="0" fontId="16" fillId="40" borderId="72" xfId="1" applyNumberFormat="1" applyFont="1" applyFill="1" applyBorder="1" applyAlignment="1">
      <alignment horizontal="center" vertical="center" wrapText="1"/>
    </xf>
    <xf numFmtId="0" fontId="16" fillId="38" borderId="105" xfId="1" applyNumberFormat="1" applyFont="1" applyFill="1" applyBorder="1" applyAlignment="1">
      <alignment horizontal="center" vertical="center" wrapText="1"/>
    </xf>
    <xf numFmtId="164" fontId="13" fillId="33" borderId="30" xfId="1" applyNumberFormat="1" applyFont="1" applyFill="1" applyBorder="1" applyAlignment="1">
      <alignment horizontal="center" vertical="center" wrapText="1"/>
    </xf>
    <xf numFmtId="164" fontId="0" fillId="35" borderId="107" xfId="1" applyNumberFormat="1" applyFont="1" applyFill="1" applyBorder="1" applyAlignment="1">
      <alignment vertical="top"/>
    </xf>
    <xf numFmtId="164" fontId="0" fillId="36" borderId="107" xfId="1" applyNumberFormat="1" applyFont="1" applyFill="1" applyBorder="1" applyAlignment="1">
      <alignment vertical="top"/>
    </xf>
    <xf numFmtId="0" fontId="0" fillId="35" borderId="109" xfId="0" applyFont="1" applyFill="1" applyBorder="1" applyAlignment="1">
      <alignment horizontal="center" vertical="top"/>
    </xf>
    <xf numFmtId="0" fontId="0" fillId="35" borderId="109" xfId="0" applyFont="1" applyFill="1" applyBorder="1" applyAlignment="1">
      <alignment vertical="top" wrapText="1"/>
    </xf>
    <xf numFmtId="0" fontId="0" fillId="35" borderId="109" xfId="0" applyFont="1" applyFill="1" applyBorder="1" applyAlignment="1">
      <alignment horizontal="left" vertical="top" wrapText="1"/>
    </xf>
    <xf numFmtId="164" fontId="0" fillId="35" borderId="109" xfId="1" applyNumberFormat="1" applyFont="1" applyFill="1" applyBorder="1" applyAlignment="1">
      <alignment vertical="top"/>
    </xf>
    <xf numFmtId="0" fontId="13" fillId="33" borderId="29" xfId="0" applyFont="1" applyFill="1" applyBorder="1" applyAlignment="1">
      <alignment horizontal="left" vertical="top"/>
    </xf>
    <xf numFmtId="0" fontId="13" fillId="33" borderId="106" xfId="0" applyFont="1" applyFill="1" applyBorder="1" applyAlignment="1">
      <alignment horizontal="left" vertical="top"/>
    </xf>
    <xf numFmtId="0" fontId="0" fillId="35" borderId="106" xfId="0" applyFont="1" applyFill="1" applyBorder="1" applyAlignment="1">
      <alignment horizontal="left" vertical="top"/>
    </xf>
    <xf numFmtId="0" fontId="0" fillId="36" borderId="106" xfId="0" applyFont="1" applyFill="1" applyBorder="1" applyAlignment="1">
      <alignment horizontal="left" vertical="top"/>
    </xf>
    <xf numFmtId="0" fontId="0" fillId="35" borderId="108" xfId="0" applyFont="1" applyFill="1" applyBorder="1" applyAlignment="1">
      <alignment horizontal="left" vertical="top"/>
    </xf>
    <xf numFmtId="0" fontId="13" fillId="33" borderId="71" xfId="0" applyFont="1" applyFill="1" applyBorder="1" applyAlignment="1">
      <alignment vertical="center" wrapText="1"/>
    </xf>
    <xf numFmtId="0" fontId="13" fillId="33" borderId="71" xfId="0" applyFont="1" applyFill="1" applyBorder="1" applyAlignment="1">
      <alignment horizontal="center" vertical="center" wrapText="1"/>
    </xf>
    <xf numFmtId="0" fontId="13" fillId="33" borderId="70" xfId="0" applyFont="1" applyFill="1" applyBorder="1" applyAlignment="1">
      <alignment horizontal="left" vertical="center"/>
    </xf>
    <xf numFmtId="164" fontId="16" fillId="38" borderId="71" xfId="1" applyNumberFormat="1" applyFont="1" applyFill="1" applyBorder="1" applyAlignment="1">
      <alignment horizontal="center" vertical="center" wrapText="1"/>
    </xf>
    <xf numFmtId="0" fontId="13" fillId="46" borderId="112" xfId="0" applyFont="1" applyFill="1" applyBorder="1"/>
    <xf numFmtId="0" fontId="0" fillId="36" borderId="108" xfId="0" applyFont="1" applyFill="1" applyBorder="1" applyAlignment="1">
      <alignment horizontal="left" vertical="top"/>
    </xf>
    <xf numFmtId="0" fontId="0" fillId="36" borderId="109" xfId="0" applyFont="1" applyFill="1" applyBorder="1" applyAlignment="1">
      <alignment vertical="top" wrapText="1"/>
    </xf>
    <xf numFmtId="0" fontId="0" fillId="36" borderId="109" xfId="0" applyFont="1" applyFill="1" applyBorder="1" applyAlignment="1">
      <alignment horizontal="center" vertical="top"/>
    </xf>
    <xf numFmtId="0" fontId="0" fillId="36" borderId="109" xfId="0" applyFont="1" applyFill="1" applyBorder="1" applyAlignment="1">
      <alignment horizontal="left" vertical="top" wrapText="1"/>
    </xf>
    <xf numFmtId="164" fontId="0" fillId="36" borderId="109" xfId="1" applyNumberFormat="1" applyFont="1" applyFill="1" applyBorder="1" applyAlignment="1">
      <alignment vertical="top"/>
    </xf>
    <xf numFmtId="0" fontId="0" fillId="36" borderId="109" xfId="49" applyNumberFormat="1" applyFont="1" applyFill="1" applyBorder="1" applyAlignment="1">
      <alignment horizontal="center" vertical="top"/>
    </xf>
    <xf numFmtId="0" fontId="0" fillId="36" borderId="109" xfId="1" applyNumberFormat="1" applyFont="1" applyFill="1" applyBorder="1" applyAlignment="1">
      <alignment horizontal="center" vertical="top"/>
    </xf>
    <xf numFmtId="0" fontId="0" fillId="36" borderId="113" xfId="1" applyNumberFormat="1" applyFont="1" applyFill="1" applyBorder="1" applyAlignment="1">
      <alignment vertical="top"/>
    </xf>
    <xf numFmtId="0" fontId="0" fillId="0" borderId="114" xfId="0" applyFont="1" applyBorder="1"/>
    <xf numFmtId="0" fontId="0" fillId="36" borderId="113" xfId="1" applyNumberFormat="1" applyFont="1" applyFill="1" applyBorder="1" applyAlignment="1">
      <alignment vertical="top" wrapText="1"/>
    </xf>
    <xf numFmtId="0" fontId="0" fillId="0" borderId="115" xfId="0" applyBorder="1"/>
    <xf numFmtId="164" fontId="0" fillId="36" borderId="111" xfId="1" applyNumberFormat="1" applyFont="1" applyFill="1" applyBorder="1" applyAlignment="1">
      <alignment vertical="top"/>
    </xf>
    <xf numFmtId="164" fontId="16" fillId="53" borderId="116" xfId="1" applyNumberFormat="1" applyFont="1" applyFill="1" applyBorder="1" applyAlignment="1">
      <alignment horizontal="center" vertical="center" wrapText="1"/>
    </xf>
    <xf numFmtId="0" fontId="0" fillId="0" borderId="56" xfId="0" applyFont="1" applyBorder="1" applyAlignment="1">
      <alignment vertical="center"/>
    </xf>
    <xf numFmtId="0" fontId="13" fillId="33" borderId="71" xfId="1" applyNumberFormat="1" applyFont="1" applyFill="1" applyBorder="1" applyAlignment="1">
      <alignment horizontal="center" vertical="center" wrapText="1"/>
    </xf>
    <xf numFmtId="164" fontId="0" fillId="0" borderId="117" xfId="1" applyNumberFormat="1" applyFont="1" applyBorder="1" applyAlignment="1">
      <alignment vertical="top"/>
    </xf>
    <xf numFmtId="164" fontId="0" fillId="0" borderId="117" xfId="0" applyNumberFormat="1" applyBorder="1" applyAlignment="1">
      <alignment vertical="top"/>
    </xf>
    <xf numFmtId="0" fontId="0" fillId="0" borderId="117" xfId="0" applyBorder="1" applyAlignment="1">
      <alignment vertical="top"/>
    </xf>
    <xf numFmtId="0" fontId="0" fillId="35" borderId="109" xfId="1" applyNumberFormat="1" applyFont="1" applyFill="1" applyBorder="1" applyAlignment="1">
      <alignment horizontal="center" vertical="top"/>
    </xf>
    <xf numFmtId="0" fontId="0" fillId="35" borderId="113" xfId="1" applyNumberFormat="1" applyFont="1" applyFill="1" applyBorder="1" applyAlignment="1">
      <alignment vertical="top"/>
    </xf>
    <xf numFmtId="0" fontId="0" fillId="34" borderId="24" xfId="0" applyFont="1" applyFill="1" applyBorder="1"/>
    <xf numFmtId="0" fontId="0" fillId="0" borderId="118" xfId="0" applyBorder="1" applyAlignment="1">
      <alignment horizontal="center" vertical="top"/>
    </xf>
    <xf numFmtId="0" fontId="0" fillId="0" borderId="118" xfId="0" applyBorder="1" applyAlignment="1">
      <alignment vertical="top"/>
    </xf>
    <xf numFmtId="0" fontId="0" fillId="0" borderId="119" xfId="0" applyBorder="1" applyAlignment="1">
      <alignment vertical="top"/>
    </xf>
    <xf numFmtId="0" fontId="13" fillId="33" borderId="16"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16" xfId="0" applyFont="1" applyFill="1" applyBorder="1" applyAlignment="1">
      <alignment horizontal="left" vertical="center"/>
    </xf>
    <xf numFmtId="0" fontId="0" fillId="0" borderId="0" xfId="0" applyFont="1" applyBorder="1" applyAlignment="1">
      <alignment vertical="center"/>
    </xf>
    <xf numFmtId="0" fontId="0" fillId="0" borderId="120" xfId="0" applyBorder="1" applyAlignment="1">
      <alignment horizontal="center" vertical="center"/>
    </xf>
    <xf numFmtId="0" fontId="13" fillId="33" borderId="112" xfId="0" applyFont="1" applyFill="1" applyBorder="1"/>
    <xf numFmtId="0" fontId="13" fillId="33" borderId="30" xfId="0" applyFont="1" applyFill="1" applyBorder="1" applyAlignment="1">
      <alignment vertical="top" wrapText="1"/>
    </xf>
    <xf numFmtId="164" fontId="0" fillId="0" borderId="121" xfId="1" applyNumberFormat="1" applyFont="1" applyBorder="1" applyAlignment="1">
      <alignment vertical="center"/>
    </xf>
    <xf numFmtId="164" fontId="16" fillId="0" borderId="121" xfId="1" applyNumberFormat="1" applyFont="1" applyBorder="1" applyAlignment="1">
      <alignment vertical="center" wrapText="1"/>
    </xf>
    <xf numFmtId="0" fontId="0" fillId="36" borderId="109" xfId="0" applyFont="1" applyFill="1" applyBorder="1" applyAlignment="1">
      <alignment horizontal="center" vertical="center"/>
    </xf>
    <xf numFmtId="164" fontId="0" fillId="36" borderId="109" xfId="1" applyNumberFormat="1" applyFont="1" applyFill="1" applyBorder="1" applyAlignment="1">
      <alignment vertical="center"/>
    </xf>
    <xf numFmtId="0" fontId="0" fillId="36" borderId="109" xfId="1" applyNumberFormat="1" applyFont="1" applyFill="1" applyBorder="1" applyAlignment="1">
      <alignment horizontal="center" vertical="center"/>
    </xf>
    <xf numFmtId="0" fontId="0" fillId="36" borderId="113" xfId="1" applyNumberFormat="1" applyFont="1" applyFill="1" applyBorder="1" applyAlignment="1">
      <alignment vertical="center"/>
    </xf>
    <xf numFmtId="0" fontId="0" fillId="0" borderId="24" xfId="0" applyFont="1" applyBorder="1" applyAlignment="1">
      <alignment vertical="center"/>
    </xf>
    <xf numFmtId="0" fontId="0" fillId="0" borderId="122" xfId="0" applyBorder="1" applyAlignment="1">
      <alignment horizontal="center" vertical="center"/>
    </xf>
    <xf numFmtId="164" fontId="0" fillId="0" borderId="122" xfId="1" applyNumberFormat="1" applyFont="1" applyBorder="1" applyAlignment="1">
      <alignment vertical="center"/>
    </xf>
    <xf numFmtId="164" fontId="0" fillId="0" borderId="123" xfId="1" applyNumberFormat="1" applyFont="1" applyBorder="1" applyAlignment="1">
      <alignment vertical="center"/>
    </xf>
    <xf numFmtId="0" fontId="13" fillId="33" borderId="106" xfId="0" applyFont="1" applyFill="1" applyBorder="1" applyAlignment="1">
      <alignment horizontal="left" vertical="center"/>
    </xf>
    <xf numFmtId="164" fontId="13" fillId="33" borderId="124" xfId="1" applyNumberFormat="1" applyFont="1" applyFill="1" applyBorder="1" applyAlignment="1">
      <alignment horizontal="center" vertical="center" wrapText="1"/>
    </xf>
    <xf numFmtId="164" fontId="0" fillId="35" borderId="107" xfId="0" applyNumberFormat="1" applyFont="1" applyFill="1" applyBorder="1" applyAlignment="1">
      <alignment horizontal="center" vertical="top"/>
    </xf>
    <xf numFmtId="164" fontId="0" fillId="35" borderId="115" xfId="0" applyNumberFormat="1" applyFont="1" applyFill="1" applyBorder="1" applyAlignment="1">
      <alignment horizontal="center" vertical="top"/>
    </xf>
    <xf numFmtId="0" fontId="0" fillId="0" borderId="126" xfId="0" applyBorder="1"/>
    <xf numFmtId="164" fontId="0" fillId="35" borderId="127" xfId="0" applyNumberFormat="1" applyFont="1" applyFill="1" applyBorder="1" applyAlignment="1">
      <alignment horizontal="center" vertical="top"/>
    </xf>
    <xf numFmtId="0" fontId="0" fillId="0" borderId="56" xfId="0" applyFont="1" applyBorder="1"/>
    <xf numFmtId="0" fontId="13" fillId="33" borderId="27" xfId="0" applyFont="1" applyFill="1" applyBorder="1"/>
    <xf numFmtId="164" fontId="16" fillId="38" borderId="73" xfId="1" applyNumberFormat="1" applyFont="1" applyFill="1" applyBorder="1" applyAlignment="1">
      <alignment horizontal="center" vertical="center" wrapText="1"/>
    </xf>
    <xf numFmtId="164" fontId="0" fillId="0" borderId="121" xfId="1" applyNumberFormat="1" applyFont="1" applyBorder="1" applyAlignment="1">
      <alignment vertical="top"/>
    </xf>
    <xf numFmtId="0" fontId="0" fillId="34" borderId="114" xfId="0" applyFont="1" applyFill="1" applyBorder="1"/>
    <xf numFmtId="164" fontId="0" fillId="0" borderId="122" xfId="1" applyNumberFormat="1" applyFont="1" applyBorder="1" applyAlignment="1">
      <alignment vertical="top"/>
    </xf>
    <xf numFmtId="0" fontId="0" fillId="0" borderId="122" xfId="0" applyBorder="1"/>
    <xf numFmtId="164" fontId="0" fillId="0" borderId="123" xfId="1" applyNumberFormat="1" applyFont="1" applyBorder="1" applyAlignment="1">
      <alignment vertical="top"/>
    </xf>
    <xf numFmtId="0" fontId="0" fillId="36" borderId="128" xfId="0" applyFont="1" applyFill="1" applyBorder="1" applyAlignment="1">
      <alignment horizontal="left" vertical="top"/>
    </xf>
    <xf numFmtId="0" fontId="16" fillId="0" borderId="0" xfId="0" applyFont="1" applyBorder="1" applyAlignment="1">
      <alignment horizontal="right" vertical="top" wrapText="1"/>
    </xf>
    <xf numFmtId="0" fontId="30" fillId="0" borderId="29" xfId="0" quotePrefix="1" applyFont="1" applyBorder="1"/>
    <xf numFmtId="0" fontId="30" fillId="0" borderId="0" xfId="0" applyFont="1" applyBorder="1"/>
    <xf numFmtId="0" fontId="64" fillId="0" borderId="29" xfId="0" quotePrefix="1" applyFont="1" applyBorder="1"/>
    <xf numFmtId="0" fontId="0" fillId="36" borderId="125" xfId="0" applyFont="1" applyFill="1" applyBorder="1" applyAlignment="1">
      <alignment horizontal="left" vertical="top"/>
    </xf>
    <xf numFmtId="0" fontId="0" fillId="36" borderId="122" xfId="0" applyFont="1" applyFill="1" applyBorder="1" applyAlignment="1">
      <alignment vertical="top" wrapText="1"/>
    </xf>
    <xf numFmtId="0" fontId="0" fillId="36" borderId="122" xfId="0" applyFont="1" applyFill="1" applyBorder="1" applyAlignment="1">
      <alignment horizontal="center" vertical="top"/>
    </xf>
    <xf numFmtId="0" fontId="0" fillId="36" borderId="122" xfId="0" applyFont="1" applyFill="1" applyBorder="1" applyAlignment="1">
      <alignment horizontal="left" vertical="top" wrapText="1"/>
    </xf>
    <xf numFmtId="164" fontId="0" fillId="36" borderId="122" xfId="1" applyNumberFormat="1" applyFont="1" applyFill="1" applyBorder="1" applyAlignment="1">
      <alignment vertical="top"/>
    </xf>
    <xf numFmtId="0" fontId="0" fillId="0" borderId="122" xfId="0" applyFont="1" applyBorder="1"/>
    <xf numFmtId="0" fontId="0" fillId="36" borderId="122" xfId="49" applyNumberFormat="1" applyFont="1" applyFill="1" applyBorder="1" applyAlignment="1">
      <alignment horizontal="center" vertical="top"/>
    </xf>
    <xf numFmtId="0" fontId="0" fillId="35" borderId="128" xfId="0" applyFont="1" applyFill="1" applyBorder="1" applyAlignment="1">
      <alignment horizontal="left" vertical="top"/>
    </xf>
    <xf numFmtId="0" fontId="0" fillId="35" borderId="115" xfId="0" applyFont="1" applyFill="1" applyBorder="1" applyAlignment="1">
      <alignment horizontal="center" vertical="top" wrapText="1"/>
    </xf>
    <xf numFmtId="3" fontId="0" fillId="36" borderId="69" xfId="0" applyNumberFormat="1" applyFont="1" applyFill="1" applyBorder="1" applyAlignment="1">
      <alignment horizontal="center" vertical="top" wrapText="1"/>
    </xf>
    <xf numFmtId="0" fontId="0" fillId="36" borderId="67" xfId="0" applyFont="1" applyFill="1" applyBorder="1" applyAlignment="1">
      <alignment horizontal="center" vertical="top" wrapText="1"/>
    </xf>
    <xf numFmtId="0" fontId="0" fillId="35" borderId="109" xfId="0" applyFont="1" applyFill="1" applyBorder="1" applyAlignment="1">
      <alignment horizontal="center" vertical="top" wrapText="1"/>
    </xf>
    <xf numFmtId="164" fontId="0" fillId="36" borderId="68" xfId="1" applyNumberFormat="1" applyFont="1" applyFill="1" applyBorder="1" applyAlignment="1">
      <alignment horizontal="center" vertical="top" wrapText="1"/>
    </xf>
    <xf numFmtId="164" fontId="0" fillId="35" borderId="109" xfId="1" applyNumberFormat="1" applyFont="1" applyFill="1" applyBorder="1" applyAlignment="1">
      <alignment horizontal="center" vertical="top" wrapText="1"/>
    </xf>
    <xf numFmtId="164" fontId="0" fillId="35" borderId="21" xfId="1" applyNumberFormat="1" applyFont="1" applyFill="1" applyBorder="1" applyAlignment="1">
      <alignment horizontal="center" vertical="top" wrapText="1"/>
    </xf>
    <xf numFmtId="164" fontId="0" fillId="35" borderId="109" xfId="1" applyNumberFormat="1" applyFont="1" applyFill="1" applyBorder="1" applyAlignment="1">
      <alignment vertical="top" wrapText="1"/>
    </xf>
    <xf numFmtId="164" fontId="0" fillId="35" borderId="21" xfId="1" applyNumberFormat="1" applyFont="1" applyFill="1" applyBorder="1" applyAlignment="1">
      <alignment vertical="top" wrapText="1"/>
    </xf>
    <xf numFmtId="164" fontId="0" fillId="35" borderId="20" xfId="1" applyNumberFormat="1" applyFont="1" applyFill="1" applyBorder="1" applyAlignment="1">
      <alignment vertical="top"/>
    </xf>
    <xf numFmtId="0" fontId="0" fillId="35" borderId="19" xfId="1" applyNumberFormat="1" applyFont="1" applyFill="1" applyBorder="1" applyAlignment="1">
      <alignment vertical="top"/>
    </xf>
    <xf numFmtId="0" fontId="16" fillId="0" borderId="19" xfId="0" applyFont="1" applyBorder="1" applyAlignment="1">
      <alignment horizontal="center" vertical="top"/>
    </xf>
    <xf numFmtId="164" fontId="0" fillId="0" borderId="19" xfId="0" applyNumberFormat="1" applyFont="1" applyBorder="1" applyAlignment="1">
      <alignment vertical="top"/>
    </xf>
    <xf numFmtId="165" fontId="1" fillId="36" borderId="54" xfId="49" applyNumberFormat="1" applyFont="1" applyFill="1" applyBorder="1" applyAlignment="1">
      <alignment horizontal="center" vertical="top"/>
    </xf>
    <xf numFmtId="0" fontId="0" fillId="0" borderId="80" xfId="0" applyFont="1" applyBorder="1" applyAlignment="1">
      <alignment horizontal="center" vertical="top"/>
    </xf>
    <xf numFmtId="0" fontId="16" fillId="0" borderId="80" xfId="0" applyFont="1" applyBorder="1" applyAlignment="1">
      <alignment horizontal="center" vertical="top"/>
    </xf>
    <xf numFmtId="164" fontId="1" fillId="36" borderId="54" xfId="1" applyNumberFormat="1" applyFont="1" applyFill="1" applyBorder="1" applyAlignment="1">
      <alignment vertical="top"/>
    </xf>
    <xf numFmtId="164" fontId="1" fillId="0" borderId="80" xfId="1" applyNumberFormat="1" applyFont="1" applyBorder="1" applyAlignment="1">
      <alignment vertical="top"/>
    </xf>
    <xf numFmtId="0" fontId="0" fillId="35" borderId="80" xfId="1" applyNumberFormat="1" applyFont="1" applyFill="1" applyBorder="1" applyAlignment="1">
      <alignment vertical="top" wrapText="1"/>
    </xf>
    <xf numFmtId="164" fontId="0" fillId="0" borderId="101" xfId="1" applyNumberFormat="1" applyFont="1" applyBorder="1" applyAlignment="1">
      <alignment vertical="top"/>
    </xf>
    <xf numFmtId="164" fontId="0" fillId="0" borderId="20" xfId="1" applyNumberFormat="1" applyFont="1" applyBorder="1" applyAlignment="1">
      <alignment vertical="center" wrapText="1"/>
    </xf>
    <xf numFmtId="0" fontId="0" fillId="35" borderId="55" xfId="1" applyNumberFormat="1" applyFont="1" applyFill="1" applyBorder="1" applyAlignment="1">
      <alignment vertical="center"/>
    </xf>
    <xf numFmtId="164" fontId="16" fillId="0" borderId="20" xfId="1" applyNumberFormat="1" applyFont="1" applyBorder="1" applyAlignment="1">
      <alignment vertical="center" wrapText="1"/>
    </xf>
    <xf numFmtId="0" fontId="0" fillId="36" borderId="55" xfId="1" applyNumberFormat="1" applyFont="1" applyFill="1" applyBorder="1" applyAlignment="1">
      <alignment vertical="center"/>
    </xf>
    <xf numFmtId="44" fontId="0" fillId="0" borderId="121" xfId="1" applyFont="1" applyBorder="1"/>
    <xf numFmtId="164" fontId="0" fillId="0" borderId="30" xfId="1" applyNumberFormat="1" applyFont="1" applyBorder="1" applyAlignment="1">
      <alignment vertical="center"/>
    </xf>
    <xf numFmtId="0" fontId="0" fillId="0" borderId="121" xfId="0" applyBorder="1"/>
    <xf numFmtId="0" fontId="0" fillId="36" borderId="113" xfId="1" applyNumberFormat="1" applyFont="1" applyFill="1" applyBorder="1" applyAlignment="1">
      <alignment horizontal="center" vertical="top"/>
    </xf>
    <xf numFmtId="0" fontId="0" fillId="0" borderId="20" xfId="0" applyBorder="1" applyAlignment="1">
      <alignment vertical="top" wrapText="1"/>
    </xf>
    <xf numFmtId="0" fontId="0" fillId="0" borderId="20" xfId="0" applyBorder="1" applyAlignment="1">
      <alignment vertical="top"/>
    </xf>
    <xf numFmtId="0" fontId="0" fillId="36" borderId="54" xfId="1" applyNumberFormat="1" applyFont="1" applyFill="1" applyBorder="1" applyAlignment="1">
      <alignment vertical="top"/>
    </xf>
    <xf numFmtId="0" fontId="16" fillId="35" borderId="0" xfId="1" applyNumberFormat="1" applyFont="1" applyFill="1" applyBorder="1" applyAlignment="1">
      <alignment horizontal="center" vertical="center"/>
    </xf>
    <xf numFmtId="0" fontId="0" fillId="35" borderId="56" xfId="0" applyFont="1" applyFill="1" applyBorder="1"/>
    <xf numFmtId="0" fontId="0" fillId="36" borderId="110" xfId="49" applyNumberFormat="1" applyFont="1" applyFill="1" applyBorder="1" applyAlignment="1">
      <alignment horizontal="center" vertical="top"/>
    </xf>
    <xf numFmtId="0" fontId="21" fillId="0" borderId="32" xfId="0" applyFont="1" applyBorder="1" applyAlignment="1">
      <alignment horizontal="center"/>
    </xf>
    <xf numFmtId="0" fontId="0" fillId="0" borderId="0" xfId="0" applyAlignment="1">
      <alignment horizontal="center" vertical="center" wrapText="1"/>
    </xf>
    <xf numFmtId="164" fontId="16" fillId="0" borderId="35" xfId="1" applyNumberFormat="1" applyFont="1" applyBorder="1" applyAlignment="1">
      <alignment horizontal="center" vertical="top"/>
    </xf>
    <xf numFmtId="164" fontId="16" fillId="0" borderId="57" xfId="1" applyNumberFormat="1" applyFont="1" applyBorder="1" applyAlignment="1">
      <alignment horizontal="center" vertical="top"/>
    </xf>
    <xf numFmtId="164" fontId="16" fillId="0" borderId="36" xfId="1" applyNumberFormat="1" applyFont="1" applyBorder="1" applyAlignment="1">
      <alignment horizontal="center" vertical="top"/>
    </xf>
    <xf numFmtId="164" fontId="16" fillId="41" borderId="35" xfId="1" applyNumberFormat="1" applyFont="1" applyFill="1" applyBorder="1" applyAlignment="1">
      <alignment horizontal="center" vertical="top"/>
    </xf>
    <xf numFmtId="164" fontId="16" fillId="41" borderId="57" xfId="1" applyNumberFormat="1" applyFont="1" applyFill="1" applyBorder="1" applyAlignment="1">
      <alignment horizontal="center" vertical="top"/>
    </xf>
    <xf numFmtId="164" fontId="16" fillId="41" borderId="36" xfId="1" applyNumberFormat="1" applyFont="1" applyFill="1" applyBorder="1" applyAlignment="1">
      <alignment horizontal="center" vertical="top"/>
    </xf>
    <xf numFmtId="0" fontId="30" fillId="36" borderId="85" xfId="0" applyFont="1" applyFill="1" applyBorder="1" applyAlignment="1">
      <alignment horizontal="left" vertical="top" wrapText="1"/>
    </xf>
    <xf numFmtId="0" fontId="30" fillId="36" borderId="0" xfId="0" applyFont="1" applyFill="1" applyBorder="1" applyAlignment="1">
      <alignment horizontal="left" vertical="top" wrapText="1"/>
    </xf>
    <xf numFmtId="0" fontId="16" fillId="0" borderId="35" xfId="0" applyFont="1" applyBorder="1" applyAlignment="1">
      <alignment horizontal="center"/>
    </xf>
    <xf numFmtId="0" fontId="16" fillId="0" borderId="57" xfId="0" applyFont="1" applyBorder="1" applyAlignment="1">
      <alignment horizontal="center"/>
    </xf>
    <xf numFmtId="0" fontId="16" fillId="0" borderId="36" xfId="0" applyFont="1" applyBorder="1" applyAlignment="1">
      <alignment horizontal="center"/>
    </xf>
    <xf numFmtId="164" fontId="16" fillId="0" borderId="26" xfId="1" applyNumberFormat="1" applyFont="1" applyBorder="1" applyAlignment="1">
      <alignment horizontal="center" vertical="top" wrapText="1"/>
    </xf>
    <xf numFmtId="164" fontId="16" fillId="0" borderId="27" xfId="1" applyNumberFormat="1" applyFont="1" applyBorder="1" applyAlignment="1">
      <alignment horizontal="center" vertical="top" wrapText="1"/>
    </xf>
    <xf numFmtId="164" fontId="16" fillId="0" borderId="28" xfId="1" applyNumberFormat="1" applyFont="1" applyBorder="1" applyAlignment="1">
      <alignment horizontal="center" vertical="top" wrapText="1"/>
    </xf>
    <xf numFmtId="164" fontId="16" fillId="36" borderId="26" xfId="1" applyNumberFormat="1" applyFont="1" applyFill="1" applyBorder="1" applyAlignment="1">
      <alignment horizontal="center" vertical="center"/>
    </xf>
    <xf numFmtId="164" fontId="16" fillId="36" borderId="27" xfId="1" applyNumberFormat="1" applyFont="1" applyFill="1" applyBorder="1" applyAlignment="1">
      <alignment horizontal="center" vertical="center"/>
    </xf>
    <xf numFmtId="164" fontId="16" fillId="0" borderId="26" xfId="1" applyNumberFormat="1" applyFont="1" applyBorder="1" applyAlignment="1">
      <alignment horizontal="center" vertical="top"/>
    </xf>
    <xf numFmtId="164" fontId="16" fillId="0" borderId="27" xfId="1" applyNumberFormat="1" applyFont="1" applyBorder="1" applyAlignment="1">
      <alignment horizontal="center" vertical="top"/>
    </xf>
    <xf numFmtId="164" fontId="16" fillId="0" borderId="28" xfId="1" applyNumberFormat="1" applyFont="1" applyBorder="1" applyAlignment="1">
      <alignment horizontal="center" vertical="top"/>
    </xf>
    <xf numFmtId="164" fontId="16" fillId="36" borderId="35" xfId="1" applyNumberFormat="1" applyFont="1" applyFill="1" applyBorder="1" applyAlignment="1">
      <alignment horizontal="center" vertical="top"/>
    </xf>
    <xf numFmtId="164" fontId="16" fillId="36" borderId="57" xfId="1" applyNumberFormat="1" applyFont="1" applyFill="1" applyBorder="1" applyAlignment="1">
      <alignment horizontal="center" vertical="top"/>
    </xf>
    <xf numFmtId="0" fontId="16" fillId="0" borderId="58" xfId="0" applyFont="1" applyBorder="1" applyAlignment="1">
      <alignment horizontal="left" vertical="top" wrapText="1"/>
    </xf>
    <xf numFmtId="164" fontId="16" fillId="36" borderId="35" xfId="1" applyNumberFormat="1" applyFont="1" applyFill="1" applyBorder="1" applyAlignment="1">
      <alignment horizontal="center" vertical="center"/>
    </xf>
    <xf numFmtId="164" fontId="16" fillId="36" borderId="57" xfId="1" applyNumberFormat="1" applyFont="1" applyFill="1" applyBorder="1" applyAlignment="1">
      <alignment horizontal="center" vertical="center"/>
    </xf>
    <xf numFmtId="164" fontId="0" fillId="36" borderId="101" xfId="1" applyNumberFormat="1" applyFont="1" applyFill="1" applyBorder="1" applyAlignment="1">
      <alignment horizontal="center" vertical="center"/>
    </xf>
    <xf numFmtId="164" fontId="0" fillId="36" borderId="102" xfId="1" applyNumberFormat="1" applyFont="1" applyFill="1" applyBorder="1" applyAlignment="1">
      <alignment horizontal="center" vertical="center"/>
    </xf>
    <xf numFmtId="164" fontId="16" fillId="36" borderId="0" xfId="1" applyNumberFormat="1" applyFont="1" applyFill="1" applyBorder="1" applyAlignment="1">
      <alignment horizontal="center" vertical="top"/>
    </xf>
    <xf numFmtId="164" fontId="16" fillId="36" borderId="32" xfId="1" applyNumberFormat="1" applyFont="1" applyFill="1" applyBorder="1" applyAlignment="1">
      <alignment horizontal="center" vertical="top"/>
    </xf>
    <xf numFmtId="0" fontId="16" fillId="0" borderId="35" xfId="0" applyFont="1" applyBorder="1" applyAlignment="1">
      <alignment horizontal="center" vertical="center"/>
    </xf>
    <xf numFmtId="0" fontId="16" fillId="0" borderId="36" xfId="0" applyFont="1" applyBorder="1" applyAlignment="1">
      <alignment horizontal="center" vertical="center"/>
    </xf>
  </cellXfs>
  <cellStyles count="40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 Currency (0)" xfId="54"/>
    <cellStyle name="Calc Currency (2)" xfId="55"/>
    <cellStyle name="Calc Percent (0)" xfId="56"/>
    <cellStyle name="Calc Percent (1)" xfId="57"/>
    <cellStyle name="Calc Percent (2)" xfId="58"/>
    <cellStyle name="Calc Units (0)" xfId="59"/>
    <cellStyle name="Calc Units (1)" xfId="60"/>
    <cellStyle name="Calc Units (2)" xfId="61"/>
    <cellStyle name="Calculation" xfId="12" builtinId="22" customBuiltin="1"/>
    <cellStyle name="Check Cell" xfId="14" builtinId="23" customBuiltin="1"/>
    <cellStyle name="Comma" xfId="49" builtinId="3"/>
    <cellStyle name="Comma [00]" xfId="62"/>
    <cellStyle name="Comma 10" xfId="63"/>
    <cellStyle name="Comma 11" xfId="64"/>
    <cellStyle name="Comma 12" xfId="65"/>
    <cellStyle name="Comma 13" xfId="66"/>
    <cellStyle name="Comma 2" xfId="67"/>
    <cellStyle name="Comma 2 2" xfId="68"/>
    <cellStyle name="Comma 2 2 2" xfId="69"/>
    <cellStyle name="Comma 2 2 3" xfId="70"/>
    <cellStyle name="Comma 2 3" xfId="71"/>
    <cellStyle name="Comma 2 4" xfId="72"/>
    <cellStyle name="Comma 3" xfId="73"/>
    <cellStyle name="Comma 3 2" xfId="74"/>
    <cellStyle name="Comma 3 2 2" xfId="75"/>
    <cellStyle name="Comma 3 3" xfId="76"/>
    <cellStyle name="Comma 4" xfId="77"/>
    <cellStyle name="Comma 4 2" xfId="78"/>
    <cellStyle name="Comma 4 2 2" xfId="79"/>
    <cellStyle name="Comma 4 3" xfId="80"/>
    <cellStyle name="Comma 5" xfId="81"/>
    <cellStyle name="Comma 6" xfId="82"/>
    <cellStyle name="Comma 6 2" xfId="83"/>
    <cellStyle name="Comma 7" xfId="84"/>
    <cellStyle name="Comma 8" xfId="85"/>
    <cellStyle name="Comma 9" xfId="86"/>
    <cellStyle name="Currency" xfId="1" builtinId="4"/>
    <cellStyle name="Currency [00]" xfId="87"/>
    <cellStyle name="Currency 10" xfId="88"/>
    <cellStyle name="Currency 11" xfId="89"/>
    <cellStyle name="Currency 12" xfId="90"/>
    <cellStyle name="Currency 13" xfId="91"/>
    <cellStyle name="Currency 14" xfId="92"/>
    <cellStyle name="Currency 15" xfId="93"/>
    <cellStyle name="Currency 16" xfId="94"/>
    <cellStyle name="Currency 17" xfId="95"/>
    <cellStyle name="Currency 18" xfId="96"/>
    <cellStyle name="Currency 19" xfId="97"/>
    <cellStyle name="Currency 2" xfId="98"/>
    <cellStyle name="Currency 2 2" xfId="99"/>
    <cellStyle name="Currency 2 3" xfId="100"/>
    <cellStyle name="Currency 2 4" xfId="101"/>
    <cellStyle name="Currency 2 5" xfId="102"/>
    <cellStyle name="Currency 20" xfId="103"/>
    <cellStyle name="Currency 21" xfId="104"/>
    <cellStyle name="Currency 22" xfId="105"/>
    <cellStyle name="Currency 23" xfId="106"/>
    <cellStyle name="Currency 3" xfId="107"/>
    <cellStyle name="Currency 3 2" xfId="108"/>
    <cellStyle name="Currency 3 3" xfId="109"/>
    <cellStyle name="Currency 3 4" xfId="110"/>
    <cellStyle name="Currency 4" xfId="51"/>
    <cellStyle name="Currency 4 2" xfId="111"/>
    <cellStyle name="Currency 4 3" xfId="112"/>
    <cellStyle name="Currency 5" xfId="113"/>
    <cellStyle name="Currency 6" xfId="114"/>
    <cellStyle name="Currency 7" xfId="115"/>
    <cellStyle name="Currency 8" xfId="116"/>
    <cellStyle name="Currency 9" xfId="117"/>
    <cellStyle name="Date Short" xfId="118"/>
    <cellStyle name="Enter Currency (0)" xfId="119"/>
    <cellStyle name="Enter Currency (2)" xfId="120"/>
    <cellStyle name="Enter Units (0)" xfId="121"/>
    <cellStyle name="Enter Units (1)" xfId="122"/>
    <cellStyle name="Enter Units (2)" xfId="123"/>
    <cellStyle name="Euro" xfId="124"/>
    <cellStyle name="Euro 2" xfId="125"/>
    <cellStyle name="Explanatory Text" xfId="17" builtinId="53" customBuiltin="1"/>
    <cellStyle name="Followed Hyperlink" xfId="44" builtinId="9" hidden="1"/>
    <cellStyle name="Followed Hyperlink" xfId="46" builtinId="9" hidden="1"/>
    <cellStyle name="Followed Hyperlink" xfId="48" builtinId="9" hidden="1"/>
    <cellStyle name="Good" xfId="7" builtinId="26" customBuiltin="1"/>
    <cellStyle name="Good 2" xfId="126"/>
    <cellStyle name="Header1" xfId="127"/>
    <cellStyle name="Header2" xfId="128"/>
    <cellStyle name="Heading 1" xfId="3" builtinId="16" customBuiltin="1"/>
    <cellStyle name="Heading 2" xfId="4" builtinId="17" customBuiltin="1"/>
    <cellStyle name="Heading 3" xfId="5" builtinId="18" customBuiltin="1"/>
    <cellStyle name="Heading 4" xfId="6" builtinId="19" customBuiltin="1"/>
    <cellStyle name="Hyperlink" xfId="43" builtinId="8" hidden="1"/>
    <cellStyle name="Hyperlink" xfId="45" builtinId="8" hidden="1"/>
    <cellStyle name="Hyperlink" xfId="47" builtinId="8" hidden="1"/>
    <cellStyle name="Input" xfId="10" builtinId="20" customBuiltin="1"/>
    <cellStyle name="Link Currency (0)" xfId="129"/>
    <cellStyle name="Link Currency (2)" xfId="130"/>
    <cellStyle name="Link Units (0)" xfId="131"/>
    <cellStyle name="Link Units (1)" xfId="132"/>
    <cellStyle name="Link Units (2)" xfId="133"/>
    <cellStyle name="Linked Cell" xfId="13" builtinId="24" customBuiltin="1"/>
    <cellStyle name="Neutral" xfId="9" builtinId="28" customBuiltin="1"/>
    <cellStyle name="Neutral 2" xfId="134"/>
    <cellStyle name="Normal" xfId="0" builtinId="0"/>
    <cellStyle name="Normal 10" xfId="135"/>
    <cellStyle name="Normal 100" xfId="136"/>
    <cellStyle name="Normal 101" xfId="137"/>
    <cellStyle name="Normal 102" xfId="138"/>
    <cellStyle name="Normal 103" xfId="139"/>
    <cellStyle name="Normal 104" xfId="140"/>
    <cellStyle name="Normal 105" xfId="141"/>
    <cellStyle name="Normal 106" xfId="142"/>
    <cellStyle name="Normal 107" xfId="143"/>
    <cellStyle name="Normal 108" xfId="144"/>
    <cellStyle name="Normal 109" xfId="145"/>
    <cellStyle name="Normal 11" xfId="146"/>
    <cellStyle name="Normal 110" xfId="147"/>
    <cellStyle name="Normal 111" xfId="148"/>
    <cellStyle name="Normal 112" xfId="149"/>
    <cellStyle name="Normal 113" xfId="150"/>
    <cellStyle name="Normal 114" xfId="151"/>
    <cellStyle name="Normal 115" xfId="152"/>
    <cellStyle name="Normal 116" xfId="153"/>
    <cellStyle name="Normal 117" xfId="154"/>
    <cellStyle name="Normal 118" xfId="155"/>
    <cellStyle name="Normal 119" xfId="156"/>
    <cellStyle name="Normal 12" xfId="157"/>
    <cellStyle name="Normal 120" xfId="158"/>
    <cellStyle name="Normal 121" xfId="159"/>
    <cellStyle name="Normal 122" xfId="160"/>
    <cellStyle name="Normal 123" xfId="161"/>
    <cellStyle name="Normal 124" xfId="162"/>
    <cellStyle name="Normal 125" xfId="163"/>
    <cellStyle name="Normal 126" xfId="164"/>
    <cellStyle name="Normal 127" xfId="165"/>
    <cellStyle name="Normal 128" xfId="166"/>
    <cellStyle name="Normal 129" xfId="167"/>
    <cellStyle name="Normal 13" xfId="168"/>
    <cellStyle name="Normal 130" xfId="169"/>
    <cellStyle name="Normal 131" xfId="170"/>
    <cellStyle name="Normal 132" xfId="171"/>
    <cellStyle name="Normal 133" xfId="172"/>
    <cellStyle name="Normal 134" xfId="173"/>
    <cellStyle name="Normal 135" xfId="174"/>
    <cellStyle name="Normal 136" xfId="175"/>
    <cellStyle name="Normal 137" xfId="176"/>
    <cellStyle name="Normal 138" xfId="177"/>
    <cellStyle name="Normal 139" xfId="178"/>
    <cellStyle name="Normal 14" xfId="179"/>
    <cellStyle name="Normal 140" xfId="180"/>
    <cellStyle name="Normal 141" xfId="181"/>
    <cellStyle name="Normal 142" xfId="182"/>
    <cellStyle name="Normal 143" xfId="183"/>
    <cellStyle name="Normal 144" xfId="184"/>
    <cellStyle name="Normal 145" xfId="185"/>
    <cellStyle name="Normal 146" xfId="186"/>
    <cellStyle name="Normal 147" xfId="187"/>
    <cellStyle name="Normal 148" xfId="188"/>
    <cellStyle name="Normal 149" xfId="189"/>
    <cellStyle name="Normal 15" xfId="190"/>
    <cellStyle name="Normal 150" xfId="191"/>
    <cellStyle name="Normal 151" xfId="192"/>
    <cellStyle name="Normal 152" xfId="193"/>
    <cellStyle name="Normal 153" xfId="194"/>
    <cellStyle name="Normal 154" xfId="195"/>
    <cellStyle name="Normal 155" xfId="196"/>
    <cellStyle name="Normal 156" xfId="197"/>
    <cellStyle name="Normal 157" xfId="198"/>
    <cellStyle name="Normal 158" xfId="199"/>
    <cellStyle name="Normal 159" xfId="200"/>
    <cellStyle name="Normal 16" xfId="201"/>
    <cellStyle name="Normal 160" xfId="202"/>
    <cellStyle name="Normal 161" xfId="203"/>
    <cellStyle name="Normal 162" xfId="204"/>
    <cellStyle name="Normal 163" xfId="205"/>
    <cellStyle name="Normal 164" xfId="206"/>
    <cellStyle name="Normal 165" xfId="207"/>
    <cellStyle name="Normal 166" xfId="208"/>
    <cellStyle name="Normal 167" xfId="209"/>
    <cellStyle name="Normal 168" xfId="210"/>
    <cellStyle name="Normal 169" xfId="211"/>
    <cellStyle name="Normal 17" xfId="212"/>
    <cellStyle name="Normal 170" xfId="213"/>
    <cellStyle name="Normal 171" xfId="214"/>
    <cellStyle name="Normal 172" xfId="215"/>
    <cellStyle name="Normal 173" xfId="216"/>
    <cellStyle name="Normal 174" xfId="217"/>
    <cellStyle name="Normal 175" xfId="218"/>
    <cellStyle name="Normal 176" xfId="219"/>
    <cellStyle name="Normal 177" xfId="220"/>
    <cellStyle name="Normal 178" xfId="221"/>
    <cellStyle name="Normal 179" xfId="222"/>
    <cellStyle name="Normal 18" xfId="223"/>
    <cellStyle name="Normal 180" xfId="224"/>
    <cellStyle name="Normal 181" xfId="225"/>
    <cellStyle name="Normal 181 2" xfId="226"/>
    <cellStyle name="Normal 181 2 2" xfId="227"/>
    <cellStyle name="Normal 181 3" xfId="228"/>
    <cellStyle name="Normal 182" xfId="229"/>
    <cellStyle name="Normal 182 2" xfId="230"/>
    <cellStyle name="Normal 182 2 2" xfId="231"/>
    <cellStyle name="Normal 182 3" xfId="232"/>
    <cellStyle name="Normal 182 4" xfId="233"/>
    <cellStyle name="Normal 183" xfId="234"/>
    <cellStyle name="Normal 183 2" xfId="235"/>
    <cellStyle name="Normal 183 2 2" xfId="236"/>
    <cellStyle name="Normal 183 3" xfId="237"/>
    <cellStyle name="Normal 184" xfId="238"/>
    <cellStyle name="Normal 185" xfId="239"/>
    <cellStyle name="Normal 185 2" xfId="240"/>
    <cellStyle name="Normal 186" xfId="241"/>
    <cellStyle name="Normal 186 2" xfId="242"/>
    <cellStyle name="Normal 187" xfId="243"/>
    <cellStyle name="Normal 188" xfId="244"/>
    <cellStyle name="Normal 189" xfId="245"/>
    <cellStyle name="Normal 19" xfId="246"/>
    <cellStyle name="Normal 190" xfId="247"/>
    <cellStyle name="Normal 191" xfId="248"/>
    <cellStyle name="Normal 192" xfId="249"/>
    <cellStyle name="Normal 193" xfId="250"/>
    <cellStyle name="Normal 194" xfId="251"/>
    <cellStyle name="Normal 195" xfId="252"/>
    <cellStyle name="Normal 2" xfId="253"/>
    <cellStyle name="Normal 2 2" xfId="254"/>
    <cellStyle name="Normal 2 2 2" xfId="255"/>
    <cellStyle name="Normal 2 2 3" xfId="256"/>
    <cellStyle name="Normal 2 3" xfId="257"/>
    <cellStyle name="Normal 2 3 2" xfId="258"/>
    <cellStyle name="Normal 2 3 2 2" xfId="259"/>
    <cellStyle name="Normal 2 3 3" xfId="260"/>
    <cellStyle name="Normal 2 3 4" xfId="261"/>
    <cellStyle name="Normal 2 3 5" xfId="262"/>
    <cellStyle name="Normal 2 4" xfId="263"/>
    <cellStyle name="Normal 2 5" xfId="264"/>
    <cellStyle name="Normal 2 5 2" xfId="265"/>
    <cellStyle name="Normal 2 6" xfId="266"/>
    <cellStyle name="Normal 2 7" xfId="267"/>
    <cellStyle name="Normal 2 7 2" xfId="268"/>
    <cellStyle name="Normal 2 8" xfId="269"/>
    <cellStyle name="Normal 2 9" xfId="270"/>
    <cellStyle name="Normal 20" xfId="271"/>
    <cellStyle name="Normal 20 2" xfId="272"/>
    <cellStyle name="Normal 20 2 2" xfId="273"/>
    <cellStyle name="Normal 20 3" xfId="274"/>
    <cellStyle name="Normal 21" xfId="275"/>
    <cellStyle name="Normal 22" xfId="276"/>
    <cellStyle name="Normal 23" xfId="277"/>
    <cellStyle name="Normal 24" xfId="278"/>
    <cellStyle name="Normal 25" xfId="279"/>
    <cellStyle name="Normal 26" xfId="280"/>
    <cellStyle name="Normal 27" xfId="281"/>
    <cellStyle name="Normal 28" xfId="282"/>
    <cellStyle name="Normal 29" xfId="283"/>
    <cellStyle name="Normal 3" xfId="50"/>
    <cellStyle name="Normal 3 2" xfId="284"/>
    <cellStyle name="Normal 30" xfId="285"/>
    <cellStyle name="Normal 31" xfId="286"/>
    <cellStyle name="Normal 32" xfId="287"/>
    <cellStyle name="Normal 33" xfId="288"/>
    <cellStyle name="Normal 34" xfId="289"/>
    <cellStyle name="Normal 35" xfId="290"/>
    <cellStyle name="Normal 36" xfId="291"/>
    <cellStyle name="Normal 36 2" xfId="292"/>
    <cellStyle name="Normal 36 2 2" xfId="293"/>
    <cellStyle name="Normal 36 3" xfId="294"/>
    <cellStyle name="Normal 37" xfId="295"/>
    <cellStyle name="Normal 38" xfId="296"/>
    <cellStyle name="Normal 39" xfId="297"/>
    <cellStyle name="Normal 4" xfId="298"/>
    <cellStyle name="Normal 40" xfId="299"/>
    <cellStyle name="Normal 41" xfId="300"/>
    <cellStyle name="Normal 42" xfId="301"/>
    <cellStyle name="Normal 43" xfId="302"/>
    <cellStyle name="Normal 44" xfId="303"/>
    <cellStyle name="Normal 45" xfId="304"/>
    <cellStyle name="Normal 46" xfId="305"/>
    <cellStyle name="Normal 47" xfId="306"/>
    <cellStyle name="Normal 48" xfId="307"/>
    <cellStyle name="Normal 49" xfId="308"/>
    <cellStyle name="Normal 5" xfId="309"/>
    <cellStyle name="Normal 50" xfId="310"/>
    <cellStyle name="Normal 51" xfId="311"/>
    <cellStyle name="Normal 52" xfId="312"/>
    <cellStyle name="Normal 53" xfId="313"/>
    <cellStyle name="Normal 54" xfId="314"/>
    <cellStyle name="Normal 55" xfId="315"/>
    <cellStyle name="Normal 56" xfId="316"/>
    <cellStyle name="Normal 57" xfId="317"/>
    <cellStyle name="Normal 58" xfId="318"/>
    <cellStyle name="Normal 59" xfId="319"/>
    <cellStyle name="Normal 6" xfId="320"/>
    <cellStyle name="Normal 60" xfId="321"/>
    <cellStyle name="Normal 61" xfId="322"/>
    <cellStyle name="Normal 62" xfId="323"/>
    <cellStyle name="Normal 63" xfId="324"/>
    <cellStyle name="Normal 64" xfId="325"/>
    <cellStyle name="Normal 65" xfId="326"/>
    <cellStyle name="Normal 66" xfId="327"/>
    <cellStyle name="Normal 67" xfId="328"/>
    <cellStyle name="Normal 68" xfId="329"/>
    <cellStyle name="Normal 69" xfId="330"/>
    <cellStyle name="Normal 7" xfId="331"/>
    <cellStyle name="Normal 70" xfId="332"/>
    <cellStyle name="Normal 71" xfId="333"/>
    <cellStyle name="Normal 72" xfId="334"/>
    <cellStyle name="Normal 73" xfId="335"/>
    <cellStyle name="Normal 74" xfId="336"/>
    <cellStyle name="Normal 75" xfId="337"/>
    <cellStyle name="Normal 76" xfId="338"/>
    <cellStyle name="Normal 77" xfId="339"/>
    <cellStyle name="Normal 78" xfId="340"/>
    <cellStyle name="Normal 79" xfId="341"/>
    <cellStyle name="Normal 8" xfId="342"/>
    <cellStyle name="Normal 80" xfId="343"/>
    <cellStyle name="Normal 81" xfId="344"/>
    <cellStyle name="Normal 82" xfId="345"/>
    <cellStyle name="Normal 83" xfId="346"/>
    <cellStyle name="Normal 84" xfId="347"/>
    <cellStyle name="Normal 85" xfId="348"/>
    <cellStyle name="Normal 86" xfId="349"/>
    <cellStyle name="Normal 87" xfId="350"/>
    <cellStyle name="Normal 88" xfId="351"/>
    <cellStyle name="Normal 89" xfId="352"/>
    <cellStyle name="Normal 9" xfId="353"/>
    <cellStyle name="Normal 90" xfId="354"/>
    <cellStyle name="Normal 91" xfId="355"/>
    <cellStyle name="Normal 92" xfId="356"/>
    <cellStyle name="Normal 93" xfId="357"/>
    <cellStyle name="Normal 94" xfId="358"/>
    <cellStyle name="Normal 95" xfId="359"/>
    <cellStyle name="Normal 96" xfId="360"/>
    <cellStyle name="Normal 97" xfId="361"/>
    <cellStyle name="Normal 98" xfId="362"/>
    <cellStyle name="Normal 99" xfId="363"/>
    <cellStyle name="Note" xfId="16" builtinId="10" customBuiltin="1"/>
    <cellStyle name="Note 2" xfId="364"/>
    <cellStyle name="Output" xfId="11" builtinId="21" customBuiltin="1"/>
    <cellStyle name="Percent [0]" xfId="365"/>
    <cellStyle name="Percent [00]" xfId="366"/>
    <cellStyle name="Percent 10" xfId="367"/>
    <cellStyle name="Percent 11" xfId="368"/>
    <cellStyle name="Percent 12" xfId="369"/>
    <cellStyle name="Percent 13" xfId="370"/>
    <cellStyle name="Percent 14" xfId="371"/>
    <cellStyle name="Percent 15" xfId="372"/>
    <cellStyle name="Percent 16" xfId="52"/>
    <cellStyle name="Percent 17" xfId="373"/>
    <cellStyle name="Percent 18" xfId="374"/>
    <cellStyle name="Percent 19" xfId="375"/>
    <cellStyle name="Percent 2" xfId="53"/>
    <cellStyle name="Percent 2 2" xfId="376"/>
    <cellStyle name="Percent 2 3" xfId="377"/>
    <cellStyle name="Percent 2 4" xfId="378"/>
    <cellStyle name="Percent 20" xfId="379"/>
    <cellStyle name="Percent 21" xfId="380"/>
    <cellStyle name="Percent 3" xfId="381"/>
    <cellStyle name="Percent 4" xfId="382"/>
    <cellStyle name="Percent 4 2" xfId="383"/>
    <cellStyle name="Percent 5" xfId="384"/>
    <cellStyle name="Percent 6" xfId="385"/>
    <cellStyle name="Percent 7" xfId="386"/>
    <cellStyle name="Percent 8" xfId="387"/>
    <cellStyle name="Percent 9" xfId="388"/>
    <cellStyle name="PrePop Currency (0)" xfId="389"/>
    <cellStyle name="PrePop Currency (2)" xfId="390"/>
    <cellStyle name="PrePop Units (0)" xfId="391"/>
    <cellStyle name="PrePop Units (1)" xfId="392"/>
    <cellStyle name="PrePop Units (2)" xfId="393"/>
    <cellStyle name="PSChar" xfId="394"/>
    <cellStyle name="PSDate" xfId="395"/>
    <cellStyle name="PSDec" xfId="396"/>
    <cellStyle name="PSHeading" xfId="397"/>
    <cellStyle name="PSInt" xfId="398"/>
    <cellStyle name="PSSpacer" xfId="399"/>
    <cellStyle name="Text Indent A" xfId="400"/>
    <cellStyle name="Text Indent B" xfId="401"/>
    <cellStyle name="Text Indent C" xfId="402"/>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95250</xdr:rowOff>
    </xdr:from>
    <xdr:to>
      <xdr:col>10</xdr:col>
      <xdr:colOff>257175</xdr:colOff>
      <xdr:row>10</xdr:row>
      <xdr:rowOff>61988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50"/>
          <a:ext cx="5895975" cy="1871738"/>
        </a:xfrm>
        <a:prstGeom prst="rect">
          <a:avLst/>
        </a:prstGeom>
      </xdr:spPr>
    </xdr:pic>
    <xdr:clientData/>
  </xdr:twoCellAnchor>
  <xdr:twoCellAnchor editAs="oneCell">
    <xdr:from>
      <xdr:col>5</xdr:col>
      <xdr:colOff>600075</xdr:colOff>
      <xdr:row>0</xdr:row>
      <xdr:rowOff>180976</xdr:rowOff>
    </xdr:from>
    <xdr:to>
      <xdr:col>8</xdr:col>
      <xdr:colOff>400048</xdr:colOff>
      <xdr:row>5</xdr:row>
      <xdr:rowOff>62864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180976"/>
          <a:ext cx="1343023" cy="834388"/>
        </a:xfrm>
        <a:prstGeom prst="rect">
          <a:avLst/>
        </a:prstGeom>
      </xdr:spPr>
    </xdr:pic>
    <xdr:clientData/>
  </xdr:twoCellAnchor>
  <xdr:twoCellAnchor editAs="oneCell">
    <xdr:from>
      <xdr:col>10</xdr:col>
      <xdr:colOff>485775</xdr:colOff>
      <xdr:row>1</xdr:row>
      <xdr:rowOff>28575</xdr:rowOff>
    </xdr:from>
    <xdr:to>
      <xdr:col>19</xdr:col>
      <xdr:colOff>87307</xdr:colOff>
      <xdr:row>25</xdr:row>
      <xdr:rowOff>123825</xdr:rowOff>
    </xdr:to>
    <xdr:pic>
      <xdr:nvPicPr>
        <xdr:cNvPr id="4" name="Picture 3"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34100" y="219075"/>
          <a:ext cx="4916482" cy="6315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95250</xdr:rowOff>
    </xdr:from>
    <xdr:to>
      <xdr:col>10</xdr:col>
      <xdr:colOff>257175</xdr:colOff>
      <xdr:row>10</xdr:row>
      <xdr:rowOff>61988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50"/>
          <a:ext cx="5895975" cy="1871738"/>
        </a:xfrm>
        <a:prstGeom prst="rect">
          <a:avLst/>
        </a:prstGeom>
      </xdr:spPr>
    </xdr:pic>
    <xdr:clientData/>
  </xdr:twoCellAnchor>
  <xdr:twoCellAnchor editAs="oneCell">
    <xdr:from>
      <xdr:col>5</xdr:col>
      <xdr:colOff>600075</xdr:colOff>
      <xdr:row>0</xdr:row>
      <xdr:rowOff>180976</xdr:rowOff>
    </xdr:from>
    <xdr:to>
      <xdr:col>8</xdr:col>
      <xdr:colOff>400048</xdr:colOff>
      <xdr:row>5</xdr:row>
      <xdr:rowOff>62864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180976"/>
          <a:ext cx="1390648" cy="834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20556</xdr:colOff>
      <xdr:row>28</xdr:row>
      <xdr:rowOff>69271</xdr:rowOff>
    </xdr:from>
    <xdr:to>
      <xdr:col>11</xdr:col>
      <xdr:colOff>2000</xdr:colOff>
      <xdr:row>57</xdr:row>
      <xdr:rowOff>155864</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9579" y="6312476"/>
          <a:ext cx="4172444" cy="5567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2:I24"/>
  <sheetViews>
    <sheetView topLeftCell="A7" workbookViewId="0">
      <selection activeCell="B25" sqref="B25"/>
    </sheetView>
  </sheetViews>
  <sheetFormatPr defaultColWidth="8.85546875" defaultRowHeight="15" x14ac:dyDescent="0.25"/>
  <cols>
    <col min="6" max="6" width="6.5703125" customWidth="1"/>
    <col min="8" max="8" width="5.28515625" customWidth="1"/>
    <col min="9" max="9" width="10.85546875" customWidth="1"/>
  </cols>
  <sheetData>
    <row r="12" spans="1:9" ht="26.25" x14ac:dyDescent="0.4">
      <c r="A12" s="161" t="s">
        <v>1142</v>
      </c>
    </row>
    <row r="13" spans="1:9" ht="26.25" x14ac:dyDescent="0.4">
      <c r="A13" s="161"/>
    </row>
    <row r="14" spans="1:9" ht="24.95" customHeight="1" x14ac:dyDescent="0.25">
      <c r="A14" t="s">
        <v>1382</v>
      </c>
      <c r="I14" t="s">
        <v>1408</v>
      </c>
    </row>
    <row r="15" spans="1:9" ht="24.95" customHeight="1" x14ac:dyDescent="0.25">
      <c r="A15" t="s">
        <v>1410</v>
      </c>
      <c r="I15" t="s">
        <v>1409</v>
      </c>
    </row>
    <row r="16" spans="1:9" ht="24.95" customHeight="1" x14ac:dyDescent="0.25">
      <c r="A16" t="s">
        <v>1389</v>
      </c>
      <c r="I16" t="s">
        <v>1411</v>
      </c>
    </row>
    <row r="17" spans="1:9" ht="24.95" customHeight="1" x14ac:dyDescent="0.25">
      <c r="A17" t="s">
        <v>1391</v>
      </c>
      <c r="I17" t="s">
        <v>1412</v>
      </c>
    </row>
    <row r="18" spans="1:9" ht="24.95" customHeight="1" x14ac:dyDescent="0.25">
      <c r="A18" t="s">
        <v>1394</v>
      </c>
      <c r="I18" t="s">
        <v>1413</v>
      </c>
    </row>
    <row r="19" spans="1:9" ht="24.95" customHeight="1" x14ac:dyDescent="0.25">
      <c r="A19" t="s">
        <v>1396</v>
      </c>
      <c r="I19" t="s">
        <v>1414</v>
      </c>
    </row>
    <row r="20" spans="1:9" ht="24.95" customHeight="1" x14ac:dyDescent="0.25">
      <c r="A20" t="s">
        <v>1398</v>
      </c>
      <c r="I20" t="s">
        <v>1415</v>
      </c>
    </row>
    <row r="21" spans="1:9" ht="24.95" customHeight="1" x14ac:dyDescent="0.25">
      <c r="A21" t="s">
        <v>1400</v>
      </c>
      <c r="I21" t="s">
        <v>1416</v>
      </c>
    </row>
    <row r="22" spans="1:9" ht="24.95" customHeight="1" x14ac:dyDescent="0.25">
      <c r="A22" t="s">
        <v>1401</v>
      </c>
      <c r="I22" t="s">
        <v>1417</v>
      </c>
    </row>
    <row r="23" spans="1:9" ht="24.95" customHeight="1" x14ac:dyDescent="0.25">
      <c r="A23" t="s">
        <v>1404</v>
      </c>
      <c r="I23" t="s">
        <v>1418</v>
      </c>
    </row>
    <row r="24" spans="1:9" ht="24.95" customHeight="1" x14ac:dyDescent="0.25">
      <c r="A24" t="s">
        <v>1406</v>
      </c>
      <c r="I24" t="s">
        <v>1419</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8"/>
  <sheetViews>
    <sheetView zoomScale="80" zoomScaleNormal="80" zoomScalePageLayoutView="80" workbookViewId="0">
      <selection activeCell="G92" sqref="G92"/>
    </sheetView>
  </sheetViews>
  <sheetFormatPr defaultColWidth="8.85546875" defaultRowHeight="15" x14ac:dyDescent="0.25"/>
  <cols>
    <col min="1" max="1" width="6.85546875" style="2" customWidth="1"/>
    <col min="2" max="2" width="13" style="1" customWidth="1"/>
    <col min="3" max="3" width="6.85546875" style="3" hidden="1" customWidth="1"/>
    <col min="4" max="4" width="8.7109375" style="1" customWidth="1"/>
    <col min="5" max="5" width="14.7109375" style="1" customWidth="1"/>
    <col min="6" max="6" width="11.42578125" style="1" hidden="1" customWidth="1"/>
    <col min="7" max="7" width="19" style="1" customWidth="1"/>
    <col min="8" max="8" width="86" style="1" customWidth="1"/>
    <col min="9" max="9" width="13.85546875" style="1" customWidth="1"/>
    <col min="10" max="10" width="7.28515625" style="5" customWidth="1"/>
    <col min="11" max="11" width="11.28515625" style="1" customWidth="1"/>
    <col min="12" max="12" width="8.140625" style="3" customWidth="1"/>
    <col min="13" max="13" width="7.140625" style="3" bestFit="1" customWidth="1"/>
    <col min="14" max="14" width="9.7109375" style="4" hidden="1" customWidth="1"/>
    <col min="15" max="15" width="8.7109375" style="3" hidden="1" customWidth="1"/>
    <col min="16" max="16" width="16" style="4" bestFit="1" customWidth="1"/>
    <col min="17" max="17" width="8.140625" style="71" customWidth="1"/>
    <col min="18" max="18" width="13" style="7" customWidth="1"/>
    <col min="19" max="19" width="8.85546875" hidden="1" customWidth="1"/>
  </cols>
  <sheetData>
    <row r="1" spans="1:19" ht="23.25" x14ac:dyDescent="0.25">
      <c r="A1" s="104" t="s">
        <v>1028</v>
      </c>
      <c r="Q1" s="105" t="s">
        <v>1029</v>
      </c>
    </row>
    <row r="2" spans="1:19" ht="23.25" x14ac:dyDescent="0.25">
      <c r="A2" s="104" t="s">
        <v>1121</v>
      </c>
      <c r="Q2" s="105"/>
    </row>
    <row r="3" spans="1:19" ht="18.75" x14ac:dyDescent="0.25">
      <c r="A3" s="103" t="s">
        <v>1140</v>
      </c>
    </row>
    <row r="4" spans="1:19" ht="83.25" customHeight="1" x14ac:dyDescent="0.25">
      <c r="A4" s="57" t="s">
        <v>711</v>
      </c>
      <c r="B4" s="58" t="s">
        <v>729</v>
      </c>
      <c r="C4" s="59" t="s">
        <v>712</v>
      </c>
      <c r="D4" s="60" t="s">
        <v>713</v>
      </c>
      <c r="E4" s="59" t="s">
        <v>1030</v>
      </c>
      <c r="F4" s="58" t="s">
        <v>990</v>
      </c>
      <c r="G4" s="58" t="s">
        <v>714</v>
      </c>
      <c r="H4" s="59" t="s">
        <v>707</v>
      </c>
      <c r="I4" s="58" t="s">
        <v>715</v>
      </c>
      <c r="J4" s="61" t="s">
        <v>716</v>
      </c>
      <c r="K4" s="58" t="s">
        <v>994</v>
      </c>
      <c r="L4" s="62" t="s">
        <v>997</v>
      </c>
      <c r="M4" s="62" t="s">
        <v>728</v>
      </c>
      <c r="N4" s="63" t="s">
        <v>717</v>
      </c>
      <c r="O4" s="64" t="s">
        <v>0</v>
      </c>
      <c r="P4" s="63" t="s">
        <v>709</v>
      </c>
      <c r="Q4" s="65" t="s">
        <v>1031</v>
      </c>
      <c r="R4" s="65" t="s">
        <v>1018</v>
      </c>
      <c r="S4" s="15" t="s">
        <v>1032</v>
      </c>
    </row>
    <row r="5" spans="1:19" ht="34.5" customHeight="1" x14ac:dyDescent="0.25">
      <c r="A5" s="123" t="s">
        <v>1021</v>
      </c>
      <c r="B5" s="13"/>
      <c r="C5" s="14"/>
      <c r="D5" s="34"/>
      <c r="E5" s="14"/>
      <c r="F5" s="13"/>
      <c r="G5" s="13"/>
      <c r="H5" s="14"/>
      <c r="I5" s="13"/>
      <c r="J5" s="35"/>
      <c r="K5" s="13"/>
      <c r="L5" s="30"/>
      <c r="M5" s="30"/>
      <c r="N5" s="31"/>
      <c r="O5" s="32"/>
      <c r="P5" s="31"/>
      <c r="Q5" s="33"/>
      <c r="R5" s="33"/>
      <c r="S5" s="22">
        <v>516</v>
      </c>
    </row>
    <row r="6" spans="1:19" ht="24.75" customHeight="1" x14ac:dyDescent="0.25">
      <c r="A6" s="12" t="s">
        <v>1012</v>
      </c>
      <c r="B6" s="13"/>
      <c r="C6" s="14"/>
      <c r="D6" s="34"/>
      <c r="E6" s="14"/>
      <c r="F6" s="13"/>
      <c r="G6" s="13"/>
      <c r="H6" s="14"/>
      <c r="I6" s="13"/>
      <c r="J6" s="35"/>
      <c r="K6" s="13"/>
      <c r="L6" s="30"/>
      <c r="M6" s="30"/>
      <c r="N6" s="31"/>
      <c r="O6" s="32"/>
      <c r="P6" s="31"/>
      <c r="Q6" s="33"/>
      <c r="R6" s="33"/>
      <c r="S6" s="22">
        <v>636</v>
      </c>
    </row>
    <row r="7" spans="1:19" ht="186.75" customHeight="1" x14ac:dyDescent="0.25">
      <c r="A7" s="41" t="s">
        <v>836</v>
      </c>
      <c r="B7" s="87" t="s">
        <v>274</v>
      </c>
      <c r="C7" s="88">
        <v>57600</v>
      </c>
      <c r="D7" s="87" t="s">
        <v>293</v>
      </c>
      <c r="E7" s="87" t="s">
        <v>294</v>
      </c>
      <c r="F7" s="87" t="s">
        <v>720</v>
      </c>
      <c r="G7" s="87" t="s">
        <v>295</v>
      </c>
      <c r="H7" s="87" t="s">
        <v>296</v>
      </c>
      <c r="I7" s="87" t="s">
        <v>58</v>
      </c>
      <c r="J7" s="89">
        <v>1.2</v>
      </c>
      <c r="K7" s="87" t="s">
        <v>1132</v>
      </c>
      <c r="L7" s="88" t="s">
        <v>708</v>
      </c>
      <c r="M7" s="88" t="s">
        <v>708</v>
      </c>
      <c r="N7" s="90">
        <v>525</v>
      </c>
      <c r="O7" s="88">
        <v>9</v>
      </c>
      <c r="P7" s="90">
        <v>4725</v>
      </c>
      <c r="Q7" s="91">
        <v>296</v>
      </c>
      <c r="R7" s="80" t="s">
        <v>996</v>
      </c>
      <c r="S7" s="22"/>
    </row>
    <row r="8" spans="1:19" ht="201" customHeight="1" x14ac:dyDescent="0.25">
      <c r="A8" s="41" t="s">
        <v>859</v>
      </c>
      <c r="B8" s="87" t="s">
        <v>344</v>
      </c>
      <c r="C8" s="88">
        <v>58305</v>
      </c>
      <c r="D8" s="87" t="s">
        <v>345</v>
      </c>
      <c r="E8" s="87" t="s">
        <v>346</v>
      </c>
      <c r="F8" s="87" t="s">
        <v>720</v>
      </c>
      <c r="G8" s="87" t="s">
        <v>358</v>
      </c>
      <c r="H8" s="87" t="s">
        <v>1086</v>
      </c>
      <c r="I8" s="87" t="s">
        <v>58</v>
      </c>
      <c r="J8" s="89" t="s">
        <v>360</v>
      </c>
      <c r="K8" s="87" t="s">
        <v>361</v>
      </c>
      <c r="L8" s="88" t="s">
        <v>710</v>
      </c>
      <c r="M8" s="88" t="s">
        <v>708</v>
      </c>
      <c r="N8" s="90">
        <v>66700</v>
      </c>
      <c r="O8" s="88">
        <v>1</v>
      </c>
      <c r="P8" s="90">
        <v>66700</v>
      </c>
      <c r="Q8" s="91">
        <v>400</v>
      </c>
      <c r="R8" s="80" t="s">
        <v>995</v>
      </c>
      <c r="S8" s="29">
        <v>636</v>
      </c>
    </row>
    <row r="9" spans="1:19" ht="158.25" customHeight="1" x14ac:dyDescent="0.25">
      <c r="A9" s="41" t="s">
        <v>861</v>
      </c>
      <c r="B9" s="87" t="s">
        <v>344</v>
      </c>
      <c r="C9" s="88">
        <v>54103</v>
      </c>
      <c r="D9" s="87" t="s">
        <v>345</v>
      </c>
      <c r="E9" s="87" t="s">
        <v>346</v>
      </c>
      <c r="F9" s="87" t="s">
        <v>720</v>
      </c>
      <c r="G9" s="87" t="s">
        <v>364</v>
      </c>
      <c r="H9" s="87" t="s">
        <v>365</v>
      </c>
      <c r="I9" s="87" t="s">
        <v>58</v>
      </c>
      <c r="J9" s="89" t="s">
        <v>366</v>
      </c>
      <c r="K9" s="87" t="s">
        <v>89</v>
      </c>
      <c r="L9" s="88" t="s">
        <v>708</v>
      </c>
      <c r="M9" s="88" t="s">
        <v>708</v>
      </c>
      <c r="N9" s="90">
        <v>100000</v>
      </c>
      <c r="O9" s="88">
        <v>1</v>
      </c>
      <c r="P9" s="90">
        <v>100000</v>
      </c>
      <c r="Q9" s="91">
        <v>404</v>
      </c>
      <c r="R9" s="80" t="s">
        <v>996</v>
      </c>
      <c r="S9" s="29">
        <v>675</v>
      </c>
    </row>
    <row r="10" spans="1:19" ht="159.75" customHeight="1" x14ac:dyDescent="0.25">
      <c r="A10" s="41" t="s">
        <v>863</v>
      </c>
      <c r="B10" s="87" t="s">
        <v>344</v>
      </c>
      <c r="C10" s="88">
        <v>53100</v>
      </c>
      <c r="D10" s="87" t="s">
        <v>345</v>
      </c>
      <c r="E10" s="87" t="s">
        <v>346</v>
      </c>
      <c r="F10" s="87" t="s">
        <v>720</v>
      </c>
      <c r="G10" s="87" t="s">
        <v>370</v>
      </c>
      <c r="H10" s="87" t="s">
        <v>371</v>
      </c>
      <c r="I10" s="87" t="s">
        <v>58</v>
      </c>
      <c r="J10" s="89" t="s">
        <v>369</v>
      </c>
      <c r="K10" s="87" t="s">
        <v>89</v>
      </c>
      <c r="L10" s="88" t="s">
        <v>708</v>
      </c>
      <c r="M10" s="88" t="s">
        <v>708</v>
      </c>
      <c r="N10" s="90">
        <v>25000</v>
      </c>
      <c r="O10" s="88">
        <v>1</v>
      </c>
      <c r="P10" s="90">
        <v>25000</v>
      </c>
      <c r="Q10" s="91">
        <v>405</v>
      </c>
      <c r="R10" s="80" t="s">
        <v>996</v>
      </c>
      <c r="S10" s="22">
        <v>679</v>
      </c>
    </row>
    <row r="11" spans="1:19" ht="120" x14ac:dyDescent="0.25">
      <c r="A11" s="46" t="s">
        <v>864</v>
      </c>
      <c r="B11" s="82" t="s">
        <v>344</v>
      </c>
      <c r="C11" s="83">
        <v>54103</v>
      </c>
      <c r="D11" s="82" t="s">
        <v>352</v>
      </c>
      <c r="E11" s="82" t="s">
        <v>353</v>
      </c>
      <c r="F11" s="82" t="s">
        <v>720</v>
      </c>
      <c r="G11" s="82" t="s">
        <v>372</v>
      </c>
      <c r="H11" s="82" t="s">
        <v>373</v>
      </c>
      <c r="I11" s="82" t="s">
        <v>58</v>
      </c>
      <c r="J11" s="84" t="s">
        <v>369</v>
      </c>
      <c r="K11" s="82" t="s">
        <v>89</v>
      </c>
      <c r="L11" s="83" t="s">
        <v>708</v>
      </c>
      <c r="M11" s="83" t="s">
        <v>708</v>
      </c>
      <c r="N11" s="85">
        <v>5000</v>
      </c>
      <c r="O11" s="83">
        <v>1</v>
      </c>
      <c r="P11" s="85">
        <v>5000</v>
      </c>
      <c r="Q11" s="86">
        <v>405</v>
      </c>
      <c r="R11" s="81" t="s">
        <v>996</v>
      </c>
      <c r="S11" s="29">
        <v>814</v>
      </c>
    </row>
    <row r="12" spans="1:19" ht="239.25" customHeight="1" x14ac:dyDescent="0.25">
      <c r="A12" s="46" t="s">
        <v>874</v>
      </c>
      <c r="B12" s="82" t="s">
        <v>344</v>
      </c>
      <c r="C12" s="83">
        <v>53100</v>
      </c>
      <c r="D12" s="82" t="s">
        <v>345</v>
      </c>
      <c r="E12" s="82" t="s">
        <v>346</v>
      </c>
      <c r="F12" s="82" t="s">
        <v>720</v>
      </c>
      <c r="G12" s="82" t="s">
        <v>1000</v>
      </c>
      <c r="H12" s="82" t="s">
        <v>393</v>
      </c>
      <c r="I12" s="82" t="s">
        <v>58</v>
      </c>
      <c r="J12" s="84" t="s">
        <v>369</v>
      </c>
      <c r="K12" s="82" t="s">
        <v>89</v>
      </c>
      <c r="L12" s="83" t="s">
        <v>708</v>
      </c>
      <c r="M12" s="83" t="s">
        <v>708</v>
      </c>
      <c r="N12" s="85">
        <v>96000</v>
      </c>
      <c r="O12" s="83">
        <v>1</v>
      </c>
      <c r="P12" s="85">
        <v>96000</v>
      </c>
      <c r="Q12" s="86">
        <v>405</v>
      </c>
      <c r="R12" s="81" t="s">
        <v>996</v>
      </c>
      <c r="S12" s="29">
        <v>688</v>
      </c>
    </row>
    <row r="13" spans="1:19" ht="150" customHeight="1" x14ac:dyDescent="0.25">
      <c r="A13" s="46" t="s">
        <v>945</v>
      </c>
      <c r="B13" s="82" t="s">
        <v>587</v>
      </c>
      <c r="C13" s="83">
        <v>57600</v>
      </c>
      <c r="D13" s="82" t="s">
        <v>588</v>
      </c>
      <c r="E13" s="82" t="s">
        <v>589</v>
      </c>
      <c r="F13" s="82" t="s">
        <v>720</v>
      </c>
      <c r="G13" s="82" t="s">
        <v>590</v>
      </c>
      <c r="H13" s="82" t="s">
        <v>591</v>
      </c>
      <c r="I13" s="82" t="s">
        <v>58</v>
      </c>
      <c r="J13" s="84">
        <v>1.2</v>
      </c>
      <c r="K13" s="82" t="s">
        <v>1132</v>
      </c>
      <c r="L13" s="83" t="s">
        <v>710</v>
      </c>
      <c r="M13" s="83" t="s">
        <v>710</v>
      </c>
      <c r="N13" s="85">
        <v>8000</v>
      </c>
      <c r="O13" s="83">
        <v>3</v>
      </c>
      <c r="P13" s="85">
        <v>24000</v>
      </c>
      <c r="Q13" s="86">
        <v>296</v>
      </c>
      <c r="R13" s="81" t="s">
        <v>996</v>
      </c>
      <c r="S13" s="22">
        <v>689</v>
      </c>
    </row>
    <row r="14" spans="1:19" ht="149.25" customHeight="1" x14ac:dyDescent="0.25">
      <c r="A14" s="46" t="s">
        <v>822</v>
      </c>
      <c r="B14" s="82" t="s">
        <v>235</v>
      </c>
      <c r="C14" s="83">
        <v>53110</v>
      </c>
      <c r="D14" s="82" t="s">
        <v>245</v>
      </c>
      <c r="E14" s="82" t="s">
        <v>246</v>
      </c>
      <c r="F14" s="82" t="s">
        <v>720</v>
      </c>
      <c r="G14" s="82" t="s">
        <v>255</v>
      </c>
      <c r="H14" s="82" t="s">
        <v>256</v>
      </c>
      <c r="I14" s="82" t="s">
        <v>58</v>
      </c>
      <c r="J14" s="84" t="s">
        <v>240</v>
      </c>
      <c r="K14" s="82" t="s">
        <v>1132</v>
      </c>
      <c r="L14" s="83" t="s">
        <v>708</v>
      </c>
      <c r="M14" s="83" t="s">
        <v>708</v>
      </c>
      <c r="N14" s="85">
        <v>2400</v>
      </c>
      <c r="O14" s="83">
        <v>1</v>
      </c>
      <c r="P14" s="85">
        <v>2400</v>
      </c>
      <c r="Q14" s="86">
        <v>331</v>
      </c>
      <c r="R14" s="81" t="s">
        <v>995</v>
      </c>
      <c r="S14" s="22">
        <v>695</v>
      </c>
    </row>
    <row r="15" spans="1:19" ht="113.25" customHeight="1" x14ac:dyDescent="0.25">
      <c r="A15" s="46" t="s">
        <v>824</v>
      </c>
      <c r="B15" s="82" t="s">
        <v>235</v>
      </c>
      <c r="C15" s="83">
        <v>53110</v>
      </c>
      <c r="D15" s="82" t="s">
        <v>245</v>
      </c>
      <c r="E15" s="82" t="s">
        <v>246</v>
      </c>
      <c r="F15" s="82" t="s">
        <v>720</v>
      </c>
      <c r="G15" s="82" t="s">
        <v>259</v>
      </c>
      <c r="H15" s="82" t="s">
        <v>260</v>
      </c>
      <c r="I15" s="82" t="s">
        <v>58</v>
      </c>
      <c r="J15" s="84" t="s">
        <v>240</v>
      </c>
      <c r="K15" s="82" t="s">
        <v>1132</v>
      </c>
      <c r="L15" s="83" t="s">
        <v>708</v>
      </c>
      <c r="M15" s="83" t="s">
        <v>708</v>
      </c>
      <c r="N15" s="85">
        <v>7500</v>
      </c>
      <c r="O15" s="83">
        <v>1</v>
      </c>
      <c r="P15" s="85">
        <v>7500</v>
      </c>
      <c r="Q15" s="86">
        <v>331</v>
      </c>
      <c r="R15" s="81" t="s">
        <v>995</v>
      </c>
      <c r="S15" s="29">
        <v>694</v>
      </c>
    </row>
    <row r="16" spans="1:19" ht="18.75" customHeight="1" x14ac:dyDescent="0.25">
      <c r="A16" s="46"/>
      <c r="B16" s="82"/>
      <c r="C16" s="83"/>
      <c r="D16" s="82"/>
      <c r="E16" s="82"/>
      <c r="F16" s="82"/>
      <c r="G16" s="82"/>
      <c r="H16" s="82"/>
      <c r="I16" s="82"/>
      <c r="J16" s="84"/>
      <c r="K16" s="82"/>
      <c r="L16" s="139" t="s">
        <v>1129</v>
      </c>
      <c r="M16" s="83"/>
      <c r="N16" s="85"/>
      <c r="O16" s="83"/>
      <c r="P16" s="151">
        <f>SUM(P7:P15)</f>
        <v>331325</v>
      </c>
      <c r="Q16" s="86"/>
      <c r="R16" s="81"/>
      <c r="S16" s="29"/>
    </row>
    <row r="17" spans="1:19" ht="123.75" customHeight="1" x14ac:dyDescent="0.25">
      <c r="A17" s="41" t="s">
        <v>837</v>
      </c>
      <c r="B17" s="87" t="s">
        <v>274</v>
      </c>
      <c r="C17" s="88">
        <v>58020</v>
      </c>
      <c r="D17" s="87" t="s">
        <v>297</v>
      </c>
      <c r="E17" s="87" t="s">
        <v>298</v>
      </c>
      <c r="F17" s="87" t="s">
        <v>720</v>
      </c>
      <c r="G17" s="87" t="s">
        <v>299</v>
      </c>
      <c r="H17" s="87" t="s">
        <v>1084</v>
      </c>
      <c r="I17" s="87" t="s">
        <v>301</v>
      </c>
      <c r="J17" s="89">
        <v>1.2</v>
      </c>
      <c r="K17" s="87" t="s">
        <v>1132</v>
      </c>
      <c r="L17" s="88" t="s">
        <v>708</v>
      </c>
      <c r="M17" s="88" t="s">
        <v>708</v>
      </c>
      <c r="N17" s="90">
        <v>699</v>
      </c>
      <c r="O17" s="88">
        <v>2</v>
      </c>
      <c r="P17" s="90">
        <v>1398</v>
      </c>
      <c r="Q17" s="91">
        <v>295</v>
      </c>
      <c r="R17" s="80" t="s">
        <v>996</v>
      </c>
      <c r="S17" s="22">
        <v>696</v>
      </c>
    </row>
    <row r="18" spans="1:19" ht="101.25" customHeight="1" x14ac:dyDescent="0.25">
      <c r="A18" s="46" t="s">
        <v>838</v>
      </c>
      <c r="B18" s="82" t="s">
        <v>274</v>
      </c>
      <c r="C18" s="83">
        <v>58020</v>
      </c>
      <c r="D18" s="82" t="s">
        <v>297</v>
      </c>
      <c r="E18" s="82" t="s">
        <v>298</v>
      </c>
      <c r="F18" s="82" t="s">
        <v>720</v>
      </c>
      <c r="G18" s="82" t="s">
        <v>302</v>
      </c>
      <c r="H18" s="82" t="s">
        <v>303</v>
      </c>
      <c r="I18" s="82" t="s">
        <v>301</v>
      </c>
      <c r="J18" s="84">
        <v>1.2</v>
      </c>
      <c r="K18" s="82" t="s">
        <v>1132</v>
      </c>
      <c r="L18" s="83" t="s">
        <v>708</v>
      </c>
      <c r="M18" s="83" t="s">
        <v>708</v>
      </c>
      <c r="N18" s="85">
        <v>650</v>
      </c>
      <c r="O18" s="83">
        <v>2</v>
      </c>
      <c r="P18" s="85">
        <v>1300</v>
      </c>
      <c r="Q18" s="86">
        <v>295</v>
      </c>
      <c r="R18" s="81" t="s">
        <v>996</v>
      </c>
      <c r="S18" s="22">
        <v>693</v>
      </c>
    </row>
    <row r="19" spans="1:19" ht="285" customHeight="1" x14ac:dyDescent="0.25">
      <c r="A19" s="41" t="s">
        <v>839</v>
      </c>
      <c r="B19" s="87" t="s">
        <v>274</v>
      </c>
      <c r="C19" s="88">
        <v>58020</v>
      </c>
      <c r="D19" s="87" t="s">
        <v>297</v>
      </c>
      <c r="E19" s="87" t="s">
        <v>298</v>
      </c>
      <c r="F19" s="87" t="s">
        <v>720</v>
      </c>
      <c r="G19" s="87" t="s">
        <v>304</v>
      </c>
      <c r="H19" s="87" t="s">
        <v>305</v>
      </c>
      <c r="I19" s="87" t="s">
        <v>301</v>
      </c>
      <c r="J19" s="89">
        <v>1.2</v>
      </c>
      <c r="K19" s="87" t="s">
        <v>1132</v>
      </c>
      <c r="L19" s="88" t="s">
        <v>708</v>
      </c>
      <c r="M19" s="88" t="s">
        <v>708</v>
      </c>
      <c r="N19" s="90">
        <v>3200</v>
      </c>
      <c r="O19" s="88">
        <v>1</v>
      </c>
      <c r="P19" s="90">
        <v>3200</v>
      </c>
      <c r="Q19" s="91">
        <v>295</v>
      </c>
      <c r="R19" s="80" t="s">
        <v>996</v>
      </c>
      <c r="S19" s="29">
        <v>553</v>
      </c>
    </row>
    <row r="20" spans="1:19" ht="216.75" customHeight="1" x14ac:dyDescent="0.25">
      <c r="A20" s="46" t="s">
        <v>844</v>
      </c>
      <c r="B20" s="82" t="s">
        <v>274</v>
      </c>
      <c r="C20" s="83">
        <v>58020</v>
      </c>
      <c r="D20" s="82" t="s">
        <v>314</v>
      </c>
      <c r="E20" s="82" t="s">
        <v>315</v>
      </c>
      <c r="F20" s="82" t="s">
        <v>720</v>
      </c>
      <c r="G20" s="82" t="s">
        <v>316</v>
      </c>
      <c r="H20" s="82" t="s">
        <v>317</v>
      </c>
      <c r="I20" s="82" t="s">
        <v>301</v>
      </c>
      <c r="J20" s="84" t="s">
        <v>174</v>
      </c>
      <c r="K20" s="82" t="s">
        <v>1132</v>
      </c>
      <c r="L20" s="83" t="s">
        <v>708</v>
      </c>
      <c r="M20" s="83" t="s">
        <v>708</v>
      </c>
      <c r="N20" s="85">
        <v>10031</v>
      </c>
      <c r="O20" s="83">
        <v>1</v>
      </c>
      <c r="P20" s="85">
        <v>10031</v>
      </c>
      <c r="Q20" s="86">
        <v>371</v>
      </c>
      <c r="R20" s="81" t="s">
        <v>995</v>
      </c>
      <c r="S20" s="22">
        <v>553</v>
      </c>
    </row>
    <row r="21" spans="1:19" ht="111.75" customHeight="1" x14ac:dyDescent="0.25">
      <c r="A21" s="41" t="s">
        <v>845</v>
      </c>
      <c r="B21" s="87" t="s">
        <v>274</v>
      </c>
      <c r="C21" s="88">
        <v>58020</v>
      </c>
      <c r="D21" s="87" t="s">
        <v>314</v>
      </c>
      <c r="E21" s="87" t="s">
        <v>315</v>
      </c>
      <c r="F21" s="87" t="s">
        <v>720</v>
      </c>
      <c r="G21" s="87" t="s">
        <v>318</v>
      </c>
      <c r="H21" s="87" t="s">
        <v>1085</v>
      </c>
      <c r="I21" s="87" t="s">
        <v>301</v>
      </c>
      <c r="J21" s="89" t="s">
        <v>174</v>
      </c>
      <c r="K21" s="87" t="s">
        <v>1132</v>
      </c>
      <c r="L21" s="88" t="s">
        <v>708</v>
      </c>
      <c r="M21" s="88" t="s">
        <v>708</v>
      </c>
      <c r="N21" s="90">
        <v>1139</v>
      </c>
      <c r="O21" s="88">
        <v>3</v>
      </c>
      <c r="P21" s="90">
        <v>3417</v>
      </c>
      <c r="Q21" s="91">
        <v>371</v>
      </c>
      <c r="R21" s="80" t="s">
        <v>995</v>
      </c>
      <c r="S21" s="22">
        <v>549</v>
      </c>
    </row>
    <row r="22" spans="1:19" ht="101.25" customHeight="1" x14ac:dyDescent="0.25">
      <c r="A22" s="41" t="s">
        <v>851</v>
      </c>
      <c r="B22" s="87" t="s">
        <v>274</v>
      </c>
      <c r="C22" s="88">
        <v>58020</v>
      </c>
      <c r="D22" s="87" t="s">
        <v>314</v>
      </c>
      <c r="E22" s="87" t="s">
        <v>315</v>
      </c>
      <c r="F22" s="87" t="s">
        <v>720</v>
      </c>
      <c r="G22" s="87" t="s">
        <v>331</v>
      </c>
      <c r="H22" s="87" t="s">
        <v>1131</v>
      </c>
      <c r="I22" s="87" t="s">
        <v>301</v>
      </c>
      <c r="J22" s="89" t="s">
        <v>174</v>
      </c>
      <c r="K22" s="87" t="s">
        <v>1132</v>
      </c>
      <c r="L22" s="88" t="s">
        <v>708</v>
      </c>
      <c r="M22" s="88" t="s">
        <v>708</v>
      </c>
      <c r="N22" s="90">
        <v>699</v>
      </c>
      <c r="O22" s="88">
        <v>2</v>
      </c>
      <c r="P22" s="90">
        <v>1398</v>
      </c>
      <c r="Q22" s="91">
        <v>371</v>
      </c>
      <c r="R22" s="80" t="s">
        <v>995</v>
      </c>
      <c r="S22" s="22">
        <v>516</v>
      </c>
    </row>
    <row r="23" spans="1:19" ht="233.25" customHeight="1" x14ac:dyDescent="0.25">
      <c r="A23" s="46" t="s">
        <v>870</v>
      </c>
      <c r="B23" s="82" t="s">
        <v>344</v>
      </c>
      <c r="C23" s="83">
        <v>58305</v>
      </c>
      <c r="D23" s="82" t="s">
        <v>345</v>
      </c>
      <c r="E23" s="82" t="s">
        <v>346</v>
      </c>
      <c r="F23" s="82" t="s">
        <v>720</v>
      </c>
      <c r="G23" s="82" t="s">
        <v>385</v>
      </c>
      <c r="H23" s="82" t="s">
        <v>386</v>
      </c>
      <c r="I23" s="82" t="s">
        <v>301</v>
      </c>
      <c r="J23" s="84" t="s">
        <v>360</v>
      </c>
      <c r="K23" s="82" t="s">
        <v>361</v>
      </c>
      <c r="L23" s="83" t="s">
        <v>710</v>
      </c>
      <c r="M23" s="83" t="s">
        <v>708</v>
      </c>
      <c r="N23" s="85">
        <v>25000</v>
      </c>
      <c r="O23" s="83">
        <v>1</v>
      </c>
      <c r="P23" s="85">
        <v>25000</v>
      </c>
      <c r="Q23" s="86">
        <v>400</v>
      </c>
      <c r="R23" s="81" t="s">
        <v>995</v>
      </c>
      <c r="S23" s="22">
        <v>589</v>
      </c>
    </row>
    <row r="24" spans="1:19" ht="409.5" x14ac:dyDescent="0.25">
      <c r="A24" s="46" t="s">
        <v>948</v>
      </c>
      <c r="B24" s="82" t="s">
        <v>592</v>
      </c>
      <c r="C24" s="83">
        <v>58020</v>
      </c>
      <c r="D24" s="82" t="s">
        <v>599</v>
      </c>
      <c r="E24" s="82" t="s">
        <v>594</v>
      </c>
      <c r="F24" s="82" t="s">
        <v>720</v>
      </c>
      <c r="G24" s="82" t="s">
        <v>600</v>
      </c>
      <c r="H24" s="82" t="s">
        <v>1133</v>
      </c>
      <c r="I24" s="82" t="s">
        <v>301</v>
      </c>
      <c r="J24" s="84">
        <v>1.2</v>
      </c>
      <c r="K24" s="82" t="s">
        <v>38</v>
      </c>
      <c r="L24" s="83" t="s">
        <v>708</v>
      </c>
      <c r="M24" s="83" t="s">
        <v>708</v>
      </c>
      <c r="N24" s="85">
        <v>2600</v>
      </c>
      <c r="O24" s="83">
        <v>32</v>
      </c>
      <c r="P24" s="85">
        <v>83200</v>
      </c>
      <c r="Q24" s="86">
        <v>295</v>
      </c>
      <c r="R24" s="81" t="s">
        <v>996</v>
      </c>
      <c r="S24" s="29">
        <v>589</v>
      </c>
    </row>
    <row r="25" spans="1:19" ht="409.5" x14ac:dyDescent="0.25">
      <c r="A25" s="41" t="s">
        <v>949</v>
      </c>
      <c r="B25" s="87" t="s">
        <v>592</v>
      </c>
      <c r="C25" s="88">
        <v>58020</v>
      </c>
      <c r="D25" s="87" t="s">
        <v>599</v>
      </c>
      <c r="E25" s="87" t="s">
        <v>594</v>
      </c>
      <c r="F25" s="87" t="s">
        <v>720</v>
      </c>
      <c r="G25" s="87" t="s">
        <v>602</v>
      </c>
      <c r="H25" s="87" t="s">
        <v>1134</v>
      </c>
      <c r="I25" s="87" t="s">
        <v>301</v>
      </c>
      <c r="J25" s="89">
        <v>1.2</v>
      </c>
      <c r="K25" s="87" t="s">
        <v>361</v>
      </c>
      <c r="L25" s="88" t="s">
        <v>708</v>
      </c>
      <c r="M25" s="88" t="s">
        <v>708</v>
      </c>
      <c r="N25" s="90">
        <v>2712</v>
      </c>
      <c r="O25" s="88">
        <v>15</v>
      </c>
      <c r="P25" s="90">
        <v>40680</v>
      </c>
      <c r="Q25" s="91">
        <v>295</v>
      </c>
      <c r="R25" s="80" t="s">
        <v>996</v>
      </c>
      <c r="S25" s="22">
        <v>589</v>
      </c>
    </row>
    <row r="26" spans="1:19" ht="18" customHeight="1" x14ac:dyDescent="0.25">
      <c r="A26" s="46"/>
      <c r="B26" s="82"/>
      <c r="C26" s="83"/>
      <c r="D26" s="82"/>
      <c r="E26" s="82"/>
      <c r="F26" s="82"/>
      <c r="G26" s="82"/>
      <c r="H26" s="82"/>
      <c r="I26" s="82"/>
      <c r="J26" s="84"/>
      <c r="K26" s="82"/>
      <c r="L26" s="139" t="s">
        <v>1128</v>
      </c>
      <c r="M26" s="83"/>
      <c r="N26" s="85"/>
      <c r="O26" s="83"/>
      <c r="P26" s="151">
        <f>SUM(P17:P25)</f>
        <v>169624</v>
      </c>
      <c r="Q26" s="86"/>
      <c r="R26" s="81"/>
      <c r="S26" s="29"/>
    </row>
    <row r="27" spans="1:19" ht="60" x14ac:dyDescent="0.25">
      <c r="A27" s="46" t="s">
        <v>732</v>
      </c>
      <c r="B27" s="82" t="s">
        <v>2</v>
      </c>
      <c r="C27" s="83">
        <v>58020</v>
      </c>
      <c r="D27" s="82" t="s">
        <v>3</v>
      </c>
      <c r="E27" s="82" t="s">
        <v>4</v>
      </c>
      <c r="F27" s="82" t="s">
        <v>720</v>
      </c>
      <c r="G27" s="82" t="s">
        <v>11</v>
      </c>
      <c r="H27" s="82" t="s">
        <v>12</v>
      </c>
      <c r="I27" s="82" t="s">
        <v>13</v>
      </c>
      <c r="J27" s="84">
        <v>1.2</v>
      </c>
      <c r="K27" s="82" t="s">
        <v>1132</v>
      </c>
      <c r="L27" s="83" t="s">
        <v>710</v>
      </c>
      <c r="M27" s="83" t="s">
        <v>710</v>
      </c>
      <c r="N27" s="85">
        <v>10000</v>
      </c>
      <c r="O27" s="83">
        <v>1</v>
      </c>
      <c r="P27" s="85">
        <v>10000</v>
      </c>
      <c r="Q27" s="86">
        <v>336</v>
      </c>
      <c r="R27" s="81" t="s">
        <v>996</v>
      </c>
      <c r="S27" s="29">
        <v>575</v>
      </c>
    </row>
    <row r="28" spans="1:19" ht="60" x14ac:dyDescent="0.25">
      <c r="A28" s="41" t="s">
        <v>733</v>
      </c>
      <c r="B28" s="87" t="s">
        <v>2</v>
      </c>
      <c r="C28" s="88">
        <v>57865</v>
      </c>
      <c r="D28" s="87" t="s">
        <v>3</v>
      </c>
      <c r="E28" s="87" t="s">
        <v>4</v>
      </c>
      <c r="F28" s="87" t="s">
        <v>720</v>
      </c>
      <c r="G28" s="87" t="s">
        <v>11</v>
      </c>
      <c r="H28" s="87" t="s">
        <v>12</v>
      </c>
      <c r="I28" s="87" t="s">
        <v>13</v>
      </c>
      <c r="J28" s="89">
        <v>1.2</v>
      </c>
      <c r="K28" s="87" t="s">
        <v>1132</v>
      </c>
      <c r="L28" s="88" t="s">
        <v>710</v>
      </c>
      <c r="M28" s="88" t="s">
        <v>710</v>
      </c>
      <c r="N28" s="90">
        <v>10000</v>
      </c>
      <c r="O28" s="88">
        <v>1</v>
      </c>
      <c r="P28" s="90">
        <v>10000</v>
      </c>
      <c r="Q28" s="91">
        <v>336</v>
      </c>
      <c r="R28" s="80" t="s">
        <v>996</v>
      </c>
      <c r="S28" s="22">
        <v>575</v>
      </c>
    </row>
    <row r="29" spans="1:19" ht="60" x14ac:dyDescent="0.25">
      <c r="A29" s="46" t="s">
        <v>734</v>
      </c>
      <c r="B29" s="82" t="s">
        <v>2</v>
      </c>
      <c r="C29" s="83">
        <v>57700</v>
      </c>
      <c r="D29" s="82" t="s">
        <v>3</v>
      </c>
      <c r="E29" s="82" t="s">
        <v>4</v>
      </c>
      <c r="F29" s="82" t="s">
        <v>720</v>
      </c>
      <c r="G29" s="82" t="s">
        <v>11</v>
      </c>
      <c r="H29" s="82" t="s">
        <v>12</v>
      </c>
      <c r="I29" s="82" t="s">
        <v>13</v>
      </c>
      <c r="J29" s="84">
        <v>1.2</v>
      </c>
      <c r="K29" s="82" t="s">
        <v>1132</v>
      </c>
      <c r="L29" s="83" t="s">
        <v>710</v>
      </c>
      <c r="M29" s="83" t="s">
        <v>710</v>
      </c>
      <c r="N29" s="85">
        <v>10000</v>
      </c>
      <c r="O29" s="83">
        <v>1</v>
      </c>
      <c r="P29" s="85">
        <v>10000</v>
      </c>
      <c r="Q29" s="86">
        <v>336</v>
      </c>
      <c r="R29" s="81" t="s">
        <v>996</v>
      </c>
      <c r="S29" s="29">
        <v>575</v>
      </c>
    </row>
    <row r="30" spans="1:19" ht="300" x14ac:dyDescent="0.25">
      <c r="A30" s="41" t="s">
        <v>819</v>
      </c>
      <c r="B30" s="87" t="s">
        <v>235</v>
      </c>
      <c r="C30" s="88">
        <v>57620</v>
      </c>
      <c r="D30" s="87" t="s">
        <v>236</v>
      </c>
      <c r="E30" s="87" t="s">
        <v>237</v>
      </c>
      <c r="F30" s="87" t="s">
        <v>720</v>
      </c>
      <c r="G30" s="87" t="s">
        <v>249</v>
      </c>
      <c r="H30" s="87" t="s">
        <v>1088</v>
      </c>
      <c r="I30" s="87" t="s">
        <v>13</v>
      </c>
      <c r="J30" s="89" t="s">
        <v>240</v>
      </c>
      <c r="K30" s="87" t="s">
        <v>1132</v>
      </c>
      <c r="L30" s="88" t="s">
        <v>708</v>
      </c>
      <c r="M30" s="88" t="s">
        <v>708</v>
      </c>
      <c r="N30" s="90">
        <v>2000</v>
      </c>
      <c r="O30" s="88">
        <v>2</v>
      </c>
      <c r="P30" s="90">
        <v>4000</v>
      </c>
      <c r="Q30" s="91">
        <v>331</v>
      </c>
      <c r="R30" s="80" t="s">
        <v>995</v>
      </c>
      <c r="S30" s="22">
        <v>577</v>
      </c>
    </row>
    <row r="31" spans="1:19" ht="409.5" x14ac:dyDescent="0.25">
      <c r="A31" s="46" t="s">
        <v>820</v>
      </c>
      <c r="B31" s="82" t="s">
        <v>235</v>
      </c>
      <c r="C31" s="83">
        <v>57620</v>
      </c>
      <c r="D31" s="82" t="s">
        <v>236</v>
      </c>
      <c r="E31" s="82" t="s">
        <v>237</v>
      </c>
      <c r="F31" s="82" t="s">
        <v>720</v>
      </c>
      <c r="G31" s="82" t="s">
        <v>251</v>
      </c>
      <c r="H31" s="82" t="s">
        <v>1089</v>
      </c>
      <c r="I31" s="82" t="s">
        <v>13</v>
      </c>
      <c r="J31" s="84" t="s">
        <v>240</v>
      </c>
      <c r="K31" s="82" t="s">
        <v>1132</v>
      </c>
      <c r="L31" s="83" t="s">
        <v>708</v>
      </c>
      <c r="M31" s="83" t="s">
        <v>708</v>
      </c>
      <c r="N31" s="85">
        <v>2895</v>
      </c>
      <c r="O31" s="83">
        <v>2</v>
      </c>
      <c r="P31" s="85">
        <v>5790</v>
      </c>
      <c r="Q31" s="86">
        <v>331</v>
      </c>
      <c r="R31" s="81" t="s">
        <v>995</v>
      </c>
      <c r="S31" s="29">
        <v>575</v>
      </c>
    </row>
    <row r="32" spans="1:19" ht="409.5" x14ac:dyDescent="0.25">
      <c r="A32" s="41" t="s">
        <v>821</v>
      </c>
      <c r="B32" s="87" t="s">
        <v>235</v>
      </c>
      <c r="C32" s="88">
        <v>57620</v>
      </c>
      <c r="D32" s="87" t="s">
        <v>236</v>
      </c>
      <c r="E32" s="87" t="s">
        <v>237</v>
      </c>
      <c r="F32" s="87" t="s">
        <v>720</v>
      </c>
      <c r="G32" s="87" t="s">
        <v>1090</v>
      </c>
      <c r="H32" s="87" t="s">
        <v>1091</v>
      </c>
      <c r="I32" s="87" t="s">
        <v>13</v>
      </c>
      <c r="J32" s="89" t="s">
        <v>240</v>
      </c>
      <c r="K32" s="87" t="s">
        <v>1132</v>
      </c>
      <c r="L32" s="88" t="s">
        <v>708</v>
      </c>
      <c r="M32" s="88" t="s">
        <v>708</v>
      </c>
      <c r="N32" s="90">
        <v>2998</v>
      </c>
      <c r="O32" s="88">
        <v>2</v>
      </c>
      <c r="P32" s="90">
        <v>5996</v>
      </c>
      <c r="Q32" s="91">
        <v>331</v>
      </c>
      <c r="R32" s="80" t="s">
        <v>995</v>
      </c>
      <c r="S32" s="22">
        <v>577</v>
      </c>
    </row>
    <row r="33" spans="1:19" ht="409.5" x14ac:dyDescent="0.25">
      <c r="A33" s="41" t="s">
        <v>823</v>
      </c>
      <c r="B33" s="87" t="s">
        <v>235</v>
      </c>
      <c r="C33" s="88">
        <v>57620</v>
      </c>
      <c r="D33" s="87" t="s">
        <v>236</v>
      </c>
      <c r="E33" s="87" t="s">
        <v>237</v>
      </c>
      <c r="F33" s="87" t="s">
        <v>720</v>
      </c>
      <c r="G33" s="87" t="s">
        <v>257</v>
      </c>
      <c r="H33" s="87" t="s">
        <v>258</v>
      </c>
      <c r="I33" s="87" t="s">
        <v>13</v>
      </c>
      <c r="J33" s="89" t="s">
        <v>240</v>
      </c>
      <c r="K33" s="87" t="s">
        <v>1132</v>
      </c>
      <c r="L33" s="88" t="s">
        <v>708</v>
      </c>
      <c r="M33" s="88" t="s">
        <v>708</v>
      </c>
      <c r="N33" s="90">
        <v>2200</v>
      </c>
      <c r="O33" s="88">
        <v>1</v>
      </c>
      <c r="P33" s="90">
        <v>2200</v>
      </c>
      <c r="Q33" s="91">
        <v>331</v>
      </c>
      <c r="R33" s="80" t="s">
        <v>995</v>
      </c>
      <c r="S33" s="29">
        <v>575</v>
      </c>
    </row>
    <row r="34" spans="1:19" ht="409.5" x14ac:dyDescent="0.25">
      <c r="A34" s="41" t="s">
        <v>827</v>
      </c>
      <c r="B34" s="87" t="s">
        <v>235</v>
      </c>
      <c r="C34" s="88">
        <v>57620</v>
      </c>
      <c r="D34" s="87" t="s">
        <v>236</v>
      </c>
      <c r="E34" s="87" t="s">
        <v>237</v>
      </c>
      <c r="F34" s="87" t="s">
        <v>720</v>
      </c>
      <c r="G34" s="87" t="s">
        <v>265</v>
      </c>
      <c r="H34" s="87" t="s">
        <v>1092</v>
      </c>
      <c r="I34" s="87" t="s">
        <v>13</v>
      </c>
      <c r="J34" s="89" t="s">
        <v>240</v>
      </c>
      <c r="K34" s="87" t="s">
        <v>1132</v>
      </c>
      <c r="L34" s="88" t="s">
        <v>708</v>
      </c>
      <c r="M34" s="88" t="s">
        <v>708</v>
      </c>
      <c r="N34" s="90">
        <v>2800</v>
      </c>
      <c r="O34" s="88">
        <v>1</v>
      </c>
      <c r="P34" s="90">
        <v>2800</v>
      </c>
      <c r="Q34" s="91">
        <v>331</v>
      </c>
      <c r="R34" s="80" t="s">
        <v>995</v>
      </c>
      <c r="S34" s="22">
        <v>575</v>
      </c>
    </row>
    <row r="35" spans="1:19" ht="251.25" customHeight="1" x14ac:dyDescent="0.25">
      <c r="A35" s="46" t="s">
        <v>828</v>
      </c>
      <c r="B35" s="82" t="s">
        <v>235</v>
      </c>
      <c r="C35" s="83">
        <v>57620</v>
      </c>
      <c r="D35" s="82" t="s">
        <v>236</v>
      </c>
      <c r="E35" s="82" t="s">
        <v>237</v>
      </c>
      <c r="F35" s="82" t="s">
        <v>720</v>
      </c>
      <c r="G35" s="82" t="s">
        <v>267</v>
      </c>
      <c r="H35" s="82" t="s">
        <v>268</v>
      </c>
      <c r="I35" s="82" t="s">
        <v>13</v>
      </c>
      <c r="J35" s="84" t="s">
        <v>240</v>
      </c>
      <c r="K35" s="82" t="s">
        <v>1132</v>
      </c>
      <c r="L35" s="83" t="s">
        <v>708</v>
      </c>
      <c r="M35" s="83" t="s">
        <v>708</v>
      </c>
      <c r="N35" s="85">
        <v>2900</v>
      </c>
      <c r="O35" s="83">
        <v>1</v>
      </c>
      <c r="P35" s="85">
        <v>2900</v>
      </c>
      <c r="Q35" s="86">
        <v>331</v>
      </c>
      <c r="R35" s="81" t="s">
        <v>995</v>
      </c>
      <c r="S35" s="22">
        <v>515</v>
      </c>
    </row>
    <row r="36" spans="1:19" ht="18.75" customHeight="1" x14ac:dyDescent="0.25">
      <c r="A36" s="46"/>
      <c r="B36" s="82"/>
      <c r="C36" s="83"/>
      <c r="D36" s="82"/>
      <c r="E36" s="82"/>
      <c r="F36" s="82"/>
      <c r="G36" s="82"/>
      <c r="H36" s="82"/>
      <c r="I36" s="82"/>
      <c r="J36" s="84"/>
      <c r="K36" s="82"/>
      <c r="L36" s="139" t="s">
        <v>1127</v>
      </c>
      <c r="M36" s="83"/>
      <c r="N36" s="85"/>
      <c r="O36" s="83"/>
      <c r="P36" s="151">
        <f>SUM(P27:P35)</f>
        <v>53686</v>
      </c>
      <c r="Q36" s="86"/>
      <c r="R36" s="81"/>
      <c r="S36" s="22"/>
    </row>
    <row r="37" spans="1:19" ht="135" x14ac:dyDescent="0.25">
      <c r="A37" s="41" t="s">
        <v>871</v>
      </c>
      <c r="B37" s="87" t="s">
        <v>344</v>
      </c>
      <c r="C37" s="88">
        <v>57720</v>
      </c>
      <c r="D37" s="87" t="s">
        <v>345</v>
      </c>
      <c r="E37" s="87" t="s">
        <v>346</v>
      </c>
      <c r="F37" s="87" t="s">
        <v>720</v>
      </c>
      <c r="G37" s="87" t="s">
        <v>387</v>
      </c>
      <c r="H37" s="87" t="s">
        <v>388</v>
      </c>
      <c r="I37" s="87" t="s">
        <v>41</v>
      </c>
      <c r="J37" s="89" t="s">
        <v>366</v>
      </c>
      <c r="K37" s="87" t="s">
        <v>89</v>
      </c>
      <c r="L37" s="88" t="s">
        <v>708</v>
      </c>
      <c r="M37" s="88" t="s">
        <v>708</v>
      </c>
      <c r="N37" s="90">
        <v>15000</v>
      </c>
      <c r="O37" s="88">
        <v>1</v>
      </c>
      <c r="P37" s="90">
        <v>15000</v>
      </c>
      <c r="Q37" s="91">
        <v>404</v>
      </c>
      <c r="R37" s="80" t="s">
        <v>996</v>
      </c>
      <c r="S37" s="29">
        <v>515</v>
      </c>
    </row>
    <row r="38" spans="1:19" ht="60" x14ac:dyDescent="0.25">
      <c r="A38" s="46" t="s">
        <v>872</v>
      </c>
      <c r="B38" s="82" t="s">
        <v>344</v>
      </c>
      <c r="C38" s="83">
        <v>53300</v>
      </c>
      <c r="D38" s="82" t="s">
        <v>345</v>
      </c>
      <c r="E38" s="82" t="s">
        <v>346</v>
      </c>
      <c r="F38" s="82" t="s">
        <v>720</v>
      </c>
      <c r="G38" s="82" t="s">
        <v>389</v>
      </c>
      <c r="H38" s="82" t="s">
        <v>390</v>
      </c>
      <c r="I38" s="82" t="s">
        <v>41</v>
      </c>
      <c r="J38" s="84" t="s">
        <v>366</v>
      </c>
      <c r="K38" s="82" t="s">
        <v>89</v>
      </c>
      <c r="L38" s="83" t="s">
        <v>708</v>
      </c>
      <c r="M38" s="83" t="s">
        <v>708</v>
      </c>
      <c r="N38" s="85">
        <v>7500</v>
      </c>
      <c r="O38" s="83">
        <v>1</v>
      </c>
      <c r="P38" s="85">
        <v>7500</v>
      </c>
      <c r="Q38" s="86">
        <v>404</v>
      </c>
      <c r="R38" s="81" t="s">
        <v>996</v>
      </c>
      <c r="S38" s="29"/>
    </row>
    <row r="39" spans="1:19" ht="67.5" customHeight="1" x14ac:dyDescent="0.25">
      <c r="A39" s="46" t="s">
        <v>862</v>
      </c>
      <c r="B39" s="82" t="s">
        <v>344</v>
      </c>
      <c r="C39" s="83">
        <v>54103</v>
      </c>
      <c r="D39" s="82" t="s">
        <v>345</v>
      </c>
      <c r="E39" s="82" t="s">
        <v>346</v>
      </c>
      <c r="F39" s="82" t="s">
        <v>720</v>
      </c>
      <c r="G39" s="82" t="s">
        <v>367</v>
      </c>
      <c r="H39" s="82" t="s">
        <v>368</v>
      </c>
      <c r="I39" s="82" t="s">
        <v>41</v>
      </c>
      <c r="J39" s="84" t="s">
        <v>369</v>
      </c>
      <c r="K39" s="82" t="s">
        <v>1132</v>
      </c>
      <c r="L39" s="83" t="s">
        <v>708</v>
      </c>
      <c r="M39" s="83" t="s">
        <v>708</v>
      </c>
      <c r="N39" s="85">
        <v>4663</v>
      </c>
      <c r="O39" s="83">
        <v>1</v>
      </c>
      <c r="P39" s="85">
        <v>4663</v>
      </c>
      <c r="Q39" s="86">
        <v>405</v>
      </c>
      <c r="R39" s="81" t="s">
        <v>996</v>
      </c>
      <c r="S39" s="15"/>
    </row>
    <row r="40" spans="1:19" ht="45" x14ac:dyDescent="0.25">
      <c r="A40" s="41" t="s">
        <v>940</v>
      </c>
      <c r="B40" s="87" t="s">
        <v>568</v>
      </c>
      <c r="C40" s="88">
        <v>54103</v>
      </c>
      <c r="D40" s="87" t="s">
        <v>569</v>
      </c>
      <c r="E40" s="87" t="s">
        <v>570</v>
      </c>
      <c r="F40" s="87" t="s">
        <v>720</v>
      </c>
      <c r="G40" s="87" t="s">
        <v>576</v>
      </c>
      <c r="H40" s="87" t="s">
        <v>1087</v>
      </c>
      <c r="I40" s="87" t="s">
        <v>41</v>
      </c>
      <c r="J40" s="89" t="s">
        <v>573</v>
      </c>
      <c r="K40" s="87" t="s">
        <v>1132</v>
      </c>
      <c r="L40" s="88" t="s">
        <v>708</v>
      </c>
      <c r="M40" s="88" t="s">
        <v>708</v>
      </c>
      <c r="N40" s="90">
        <v>1600</v>
      </c>
      <c r="O40" s="88">
        <v>8</v>
      </c>
      <c r="P40" s="90">
        <v>12800</v>
      </c>
      <c r="Q40" s="91">
        <v>320</v>
      </c>
      <c r="R40" s="80" t="s">
        <v>995</v>
      </c>
      <c r="S40" s="22">
        <v>908</v>
      </c>
    </row>
    <row r="41" spans="1:19" ht="51.75" customHeight="1" x14ac:dyDescent="0.25">
      <c r="A41" s="46" t="s">
        <v>941</v>
      </c>
      <c r="B41" s="82" t="s">
        <v>568</v>
      </c>
      <c r="C41" s="83">
        <v>54103</v>
      </c>
      <c r="D41" s="82" t="s">
        <v>569</v>
      </c>
      <c r="E41" s="82" t="s">
        <v>570</v>
      </c>
      <c r="F41" s="82" t="s">
        <v>720</v>
      </c>
      <c r="G41" s="82" t="s">
        <v>578</v>
      </c>
      <c r="H41" s="82" t="s">
        <v>579</v>
      </c>
      <c r="I41" s="82" t="s">
        <v>41</v>
      </c>
      <c r="J41" s="84" t="s">
        <v>573</v>
      </c>
      <c r="K41" s="82" t="s">
        <v>1132</v>
      </c>
      <c r="L41" s="83" t="s">
        <v>708</v>
      </c>
      <c r="M41" s="83" t="s">
        <v>708</v>
      </c>
      <c r="N41" s="85">
        <v>1200</v>
      </c>
      <c r="O41" s="83">
        <v>1</v>
      </c>
      <c r="P41" s="85">
        <v>1200</v>
      </c>
      <c r="Q41" s="86">
        <v>320</v>
      </c>
      <c r="R41" s="81" t="s">
        <v>995</v>
      </c>
      <c r="S41" s="29">
        <v>795</v>
      </c>
    </row>
    <row r="42" spans="1:19" ht="100.5" customHeight="1" x14ac:dyDescent="0.25">
      <c r="A42" s="46" t="s">
        <v>929</v>
      </c>
      <c r="B42" s="82" t="s">
        <v>542</v>
      </c>
      <c r="C42" s="83">
        <v>54103</v>
      </c>
      <c r="D42" s="82" t="s">
        <v>543</v>
      </c>
      <c r="E42" s="82" t="s">
        <v>544</v>
      </c>
      <c r="F42" s="82" t="s">
        <v>720</v>
      </c>
      <c r="G42" s="82" t="s">
        <v>547</v>
      </c>
      <c r="H42" s="82" t="s">
        <v>548</v>
      </c>
      <c r="I42" s="82" t="s">
        <v>41</v>
      </c>
      <c r="J42" s="84" t="s">
        <v>549</v>
      </c>
      <c r="K42" s="82" t="s">
        <v>89</v>
      </c>
      <c r="L42" s="83" t="s">
        <v>708</v>
      </c>
      <c r="M42" s="83" t="s">
        <v>708</v>
      </c>
      <c r="N42" s="85">
        <v>500</v>
      </c>
      <c r="O42" s="83">
        <v>3</v>
      </c>
      <c r="P42" s="85">
        <v>1500</v>
      </c>
      <c r="Q42" s="86">
        <v>319</v>
      </c>
      <c r="R42" s="81" t="s">
        <v>996</v>
      </c>
      <c r="S42" s="38">
        <v>773</v>
      </c>
    </row>
    <row r="43" spans="1:19" x14ac:dyDescent="0.25">
      <c r="A43" s="46"/>
      <c r="B43" s="82"/>
      <c r="C43" s="83"/>
      <c r="D43" s="82"/>
      <c r="E43" s="82"/>
      <c r="F43" s="82"/>
      <c r="G43" s="82"/>
      <c r="H43" s="82"/>
      <c r="I43" s="82"/>
      <c r="J43" s="84"/>
      <c r="K43" s="82"/>
      <c r="L43" s="139" t="s">
        <v>1122</v>
      </c>
      <c r="M43" s="83"/>
      <c r="N43" s="85"/>
      <c r="O43" s="83"/>
      <c r="P43" s="140">
        <f>SUM(P37:P42)</f>
        <v>42663</v>
      </c>
      <c r="Q43" s="86"/>
      <c r="R43" s="81"/>
      <c r="S43" s="22"/>
    </row>
    <row r="44" spans="1:19" ht="27" customHeight="1" x14ac:dyDescent="0.25">
      <c r="A44" s="72"/>
      <c r="B44" s="73"/>
      <c r="C44" s="74"/>
      <c r="D44" s="73"/>
      <c r="E44" s="73"/>
      <c r="F44" s="73"/>
      <c r="G44" s="73"/>
      <c r="H44" s="73"/>
      <c r="I44" s="73"/>
      <c r="J44" s="75"/>
      <c r="K44" s="73"/>
      <c r="L44" s="124" t="s">
        <v>1023</v>
      </c>
      <c r="M44" s="74"/>
      <c r="N44" s="76"/>
      <c r="O44" s="74"/>
      <c r="P44" s="125">
        <f>P43+P36+P26+P16</f>
        <v>597298</v>
      </c>
      <c r="Q44" s="78"/>
      <c r="R44" s="79"/>
      <c r="S44" s="15"/>
    </row>
    <row r="45" spans="1:19" ht="29.25" customHeight="1" x14ac:dyDescent="0.25">
      <c r="A45" s="12" t="s">
        <v>1016</v>
      </c>
      <c r="B45" s="13"/>
      <c r="C45" s="14"/>
      <c r="D45" s="34"/>
      <c r="E45" s="14"/>
      <c r="F45" s="13"/>
      <c r="G45" s="13"/>
      <c r="H45" s="14"/>
      <c r="I45" s="13"/>
      <c r="J45" s="35"/>
      <c r="K45" s="13"/>
      <c r="L45" s="30"/>
      <c r="M45" s="30"/>
      <c r="N45" s="31"/>
      <c r="O45" s="32"/>
      <c r="P45" s="31"/>
      <c r="Q45" s="33"/>
      <c r="R45" s="33"/>
      <c r="S45" s="22">
        <v>842</v>
      </c>
    </row>
    <row r="46" spans="1:19" ht="83.25" customHeight="1" x14ac:dyDescent="0.25">
      <c r="A46" s="46" t="s">
        <v>966</v>
      </c>
      <c r="B46" s="82" t="s">
        <v>640</v>
      </c>
      <c r="C46" s="83">
        <v>53210</v>
      </c>
      <c r="D46" s="82" t="s">
        <v>641</v>
      </c>
      <c r="E46" s="82" t="s">
        <v>642</v>
      </c>
      <c r="F46" s="82" t="s">
        <v>722</v>
      </c>
      <c r="G46" s="82" t="s">
        <v>649</v>
      </c>
      <c r="H46" s="82" t="s">
        <v>650</v>
      </c>
      <c r="I46" s="82" t="s">
        <v>58</v>
      </c>
      <c r="J46" s="84"/>
      <c r="K46" s="82" t="s">
        <v>1135</v>
      </c>
      <c r="L46" s="83" t="s">
        <v>708</v>
      </c>
      <c r="M46" s="83" t="s">
        <v>708</v>
      </c>
      <c r="N46" s="85">
        <v>8000</v>
      </c>
      <c r="O46" s="83">
        <v>1</v>
      </c>
      <c r="P46" s="85">
        <v>8000</v>
      </c>
      <c r="Q46" s="86">
        <v>446</v>
      </c>
      <c r="R46" s="81" t="s">
        <v>996</v>
      </c>
      <c r="S46" s="22"/>
    </row>
    <row r="47" spans="1:19" ht="143.25" customHeight="1" x14ac:dyDescent="0.25">
      <c r="A47" s="46" t="s">
        <v>952</v>
      </c>
      <c r="B47" s="82" t="s">
        <v>604</v>
      </c>
      <c r="C47" s="83">
        <v>53110</v>
      </c>
      <c r="D47" s="82" t="s">
        <v>605</v>
      </c>
      <c r="E47" s="82" t="s">
        <v>606</v>
      </c>
      <c r="F47" s="82" t="s">
        <v>722</v>
      </c>
      <c r="G47" s="82" t="s">
        <v>612</v>
      </c>
      <c r="H47" s="82" t="s">
        <v>1095</v>
      </c>
      <c r="I47" s="82" t="s">
        <v>58</v>
      </c>
      <c r="J47" s="84" t="s">
        <v>609</v>
      </c>
      <c r="K47" s="82" t="s">
        <v>1132</v>
      </c>
      <c r="L47" s="83" t="s">
        <v>708</v>
      </c>
      <c r="M47" s="83" t="s">
        <v>708</v>
      </c>
      <c r="N47" s="85">
        <v>1500</v>
      </c>
      <c r="O47" s="83">
        <v>1</v>
      </c>
      <c r="P47" s="85">
        <v>1500</v>
      </c>
      <c r="Q47" s="86">
        <v>438</v>
      </c>
      <c r="R47" s="81" t="s">
        <v>995</v>
      </c>
      <c r="S47" s="15"/>
    </row>
    <row r="48" spans="1:19" ht="18.75" customHeight="1" x14ac:dyDescent="0.25">
      <c r="A48" s="46"/>
      <c r="B48" s="82"/>
      <c r="C48" s="83"/>
      <c r="D48" s="82"/>
      <c r="E48" s="82"/>
      <c r="F48" s="82"/>
      <c r="G48" s="82"/>
      <c r="H48" s="82"/>
      <c r="I48" s="82"/>
      <c r="J48" s="84"/>
      <c r="K48" s="82"/>
      <c r="L48" s="152" t="s">
        <v>1123</v>
      </c>
      <c r="M48" s="83"/>
      <c r="N48" s="85"/>
      <c r="O48" s="83"/>
      <c r="P48" s="140">
        <f>SUM(P46:P47)</f>
        <v>9500</v>
      </c>
      <c r="Q48" s="86"/>
      <c r="R48" s="81"/>
      <c r="S48" s="15"/>
    </row>
    <row r="49" spans="1:19" ht="60" x14ac:dyDescent="0.25">
      <c r="A49" s="92" t="s">
        <v>963</v>
      </c>
      <c r="B49" s="93" t="s">
        <v>640</v>
      </c>
      <c r="C49" s="94">
        <v>53210</v>
      </c>
      <c r="D49" s="93" t="s">
        <v>641</v>
      </c>
      <c r="E49" s="93" t="s">
        <v>642</v>
      </c>
      <c r="F49" s="93" t="s">
        <v>722</v>
      </c>
      <c r="G49" s="93" t="s">
        <v>645</v>
      </c>
      <c r="H49" s="93" t="s">
        <v>646</v>
      </c>
      <c r="I49" s="93" t="s">
        <v>41</v>
      </c>
      <c r="J49" s="95">
        <v>4.0999999999999996</v>
      </c>
      <c r="K49" s="93" t="s">
        <v>89</v>
      </c>
      <c r="L49" s="94" t="s">
        <v>708</v>
      </c>
      <c r="M49" s="94" t="s">
        <v>708</v>
      </c>
      <c r="N49" s="96">
        <v>100000</v>
      </c>
      <c r="O49" s="94">
        <v>1</v>
      </c>
      <c r="P49" s="96">
        <v>100000</v>
      </c>
      <c r="Q49" s="97">
        <v>452</v>
      </c>
      <c r="R49" s="98" t="s">
        <v>995</v>
      </c>
      <c r="S49" s="22">
        <v>530</v>
      </c>
    </row>
    <row r="50" spans="1:19" ht="17.25" customHeight="1" x14ac:dyDescent="0.25">
      <c r="A50" s="41"/>
      <c r="B50" s="42"/>
      <c r="C50" s="43"/>
      <c r="D50" s="42"/>
      <c r="E50" s="42"/>
      <c r="F50" s="42"/>
      <c r="G50" s="42"/>
      <c r="H50" s="42"/>
      <c r="I50" s="42"/>
      <c r="J50" s="153"/>
      <c r="K50" s="42"/>
      <c r="L50" s="155" t="s">
        <v>1124</v>
      </c>
      <c r="M50" s="43"/>
      <c r="N50" s="47"/>
      <c r="O50" s="43"/>
      <c r="P50" s="156">
        <f>SUM(P49)</f>
        <v>100000</v>
      </c>
      <c r="Q50" s="154"/>
      <c r="R50" s="45"/>
      <c r="S50" s="22"/>
    </row>
    <row r="51" spans="1:19" ht="18" customHeight="1" x14ac:dyDescent="0.25">
      <c r="A51" s="23"/>
      <c r="B51" s="24"/>
      <c r="C51" s="25"/>
      <c r="D51" s="24"/>
      <c r="E51" s="24"/>
      <c r="F51" s="24"/>
      <c r="G51" s="24"/>
      <c r="H51" s="24"/>
      <c r="I51" s="24"/>
      <c r="J51" s="26"/>
      <c r="K51" s="24"/>
      <c r="L51" s="101" t="s">
        <v>1024</v>
      </c>
      <c r="M51" s="25"/>
      <c r="N51" s="27"/>
      <c r="O51" s="25"/>
      <c r="P51" s="102">
        <f>P50+P48</f>
        <v>109500</v>
      </c>
      <c r="Q51" s="70"/>
      <c r="R51" s="28"/>
      <c r="S51" s="29">
        <v>530</v>
      </c>
    </row>
    <row r="52" spans="1:19" ht="27" customHeight="1" x14ac:dyDescent="0.25">
      <c r="A52" s="12" t="s">
        <v>1013</v>
      </c>
      <c r="B52" s="13"/>
      <c r="C52" s="14"/>
      <c r="D52" s="34"/>
      <c r="E52" s="14"/>
      <c r="F52" s="13"/>
      <c r="G52" s="13"/>
      <c r="H52" s="14"/>
      <c r="I52" s="13"/>
      <c r="J52" s="35"/>
      <c r="K52" s="13"/>
      <c r="L52" s="30"/>
      <c r="M52" s="30"/>
      <c r="N52" s="31"/>
      <c r="O52" s="32"/>
      <c r="P52" s="31"/>
      <c r="Q52" s="33"/>
      <c r="R52" s="33"/>
      <c r="S52" s="29">
        <v>530</v>
      </c>
    </row>
    <row r="53" spans="1:19" ht="130.5" customHeight="1" x14ac:dyDescent="0.25">
      <c r="A53" s="46" t="s">
        <v>903</v>
      </c>
      <c r="B53" s="82" t="s">
        <v>465</v>
      </c>
      <c r="C53" s="83">
        <v>58255</v>
      </c>
      <c r="D53" s="82" t="s">
        <v>466</v>
      </c>
      <c r="E53" s="82" t="s">
        <v>188</v>
      </c>
      <c r="F53" s="82" t="s">
        <v>723</v>
      </c>
      <c r="G53" s="82" t="s">
        <v>471</v>
      </c>
      <c r="H53" s="82" t="s">
        <v>1096</v>
      </c>
      <c r="I53" s="82" t="s">
        <v>58</v>
      </c>
      <c r="J53" s="84">
        <v>4.0999999999999996</v>
      </c>
      <c r="K53" s="82" t="s">
        <v>1136</v>
      </c>
      <c r="L53" s="83" t="s">
        <v>708</v>
      </c>
      <c r="M53" s="83" t="s">
        <v>708</v>
      </c>
      <c r="N53" s="85">
        <v>40000</v>
      </c>
      <c r="O53" s="83">
        <v>1</v>
      </c>
      <c r="P53" s="85">
        <v>40000</v>
      </c>
      <c r="Q53" s="86">
        <v>474</v>
      </c>
      <c r="R53" s="81" t="s">
        <v>995</v>
      </c>
      <c r="S53" s="29">
        <v>629</v>
      </c>
    </row>
    <row r="54" spans="1:19" ht="18" customHeight="1" x14ac:dyDescent="0.25">
      <c r="A54" s="46"/>
      <c r="B54" s="82"/>
      <c r="C54" s="83"/>
      <c r="D54" s="82"/>
      <c r="E54" s="82"/>
      <c r="F54" s="82"/>
      <c r="G54" s="82"/>
      <c r="H54" s="82"/>
      <c r="I54" s="82"/>
      <c r="J54" s="84"/>
      <c r="K54" s="82"/>
      <c r="L54" s="139" t="s">
        <v>1125</v>
      </c>
      <c r="M54" s="83"/>
      <c r="N54" s="85"/>
      <c r="O54" s="83"/>
      <c r="P54" s="151">
        <f>SUM(P53)</f>
        <v>40000</v>
      </c>
      <c r="Q54" s="86"/>
      <c r="R54" s="81"/>
      <c r="S54" s="29"/>
    </row>
    <row r="55" spans="1:19" ht="75" x14ac:dyDescent="0.25">
      <c r="A55" s="99" t="s">
        <v>897</v>
      </c>
      <c r="B55" s="114" t="s">
        <v>437</v>
      </c>
      <c r="C55" s="115">
        <v>57745</v>
      </c>
      <c r="D55" s="114" t="s">
        <v>438</v>
      </c>
      <c r="E55" s="114" t="s">
        <v>439</v>
      </c>
      <c r="F55" s="114" t="s">
        <v>723</v>
      </c>
      <c r="G55" s="114" t="s">
        <v>454</v>
      </c>
      <c r="H55" s="114" t="s">
        <v>455</v>
      </c>
      <c r="I55" s="114" t="s">
        <v>41</v>
      </c>
      <c r="J55" s="116" t="s">
        <v>442</v>
      </c>
      <c r="K55" s="114" t="s">
        <v>1135</v>
      </c>
      <c r="L55" s="115" t="s">
        <v>708</v>
      </c>
      <c r="M55" s="115" t="s">
        <v>708</v>
      </c>
      <c r="N55" s="117">
        <v>2000</v>
      </c>
      <c r="O55" s="115">
        <v>1</v>
      </c>
      <c r="P55" s="117">
        <v>2000</v>
      </c>
      <c r="Q55" s="118">
        <v>341</v>
      </c>
      <c r="R55" s="119" t="s">
        <v>995</v>
      </c>
      <c r="S55" s="22">
        <v>629</v>
      </c>
    </row>
    <row r="56" spans="1:19" ht="18.75" customHeight="1" x14ac:dyDescent="0.25">
      <c r="A56" s="120"/>
      <c r="B56" s="108"/>
      <c r="C56" s="109"/>
      <c r="D56" s="108"/>
      <c r="E56" s="108"/>
      <c r="F56" s="108"/>
      <c r="G56" s="108"/>
      <c r="H56" s="108"/>
      <c r="I56" s="108"/>
      <c r="J56" s="110"/>
      <c r="K56" s="108"/>
      <c r="L56" s="157" t="s">
        <v>1126</v>
      </c>
      <c r="M56" s="109"/>
      <c r="N56" s="111"/>
      <c r="O56" s="109"/>
      <c r="P56" s="158">
        <f>SUM(P55)</f>
        <v>2000</v>
      </c>
      <c r="Q56" s="112"/>
      <c r="R56" s="113"/>
      <c r="S56" s="22"/>
    </row>
    <row r="57" spans="1:19" ht="21.75" customHeight="1" x14ac:dyDescent="0.25">
      <c r="A57" s="120"/>
      <c r="B57" s="108"/>
      <c r="C57" s="109"/>
      <c r="D57" s="108"/>
      <c r="E57" s="108"/>
      <c r="F57" s="108"/>
      <c r="G57" s="108"/>
      <c r="H57" s="108"/>
      <c r="I57" s="108"/>
      <c r="J57" s="110"/>
      <c r="K57" s="108"/>
      <c r="L57" s="121" t="s">
        <v>1025</v>
      </c>
      <c r="M57" s="109"/>
      <c r="N57" s="111"/>
      <c r="O57" s="109"/>
      <c r="P57" s="122">
        <f>P56+P54</f>
        <v>42000</v>
      </c>
      <c r="Q57" s="112"/>
      <c r="R57" s="113"/>
      <c r="S57" s="22">
        <v>629</v>
      </c>
    </row>
    <row r="58" spans="1:19" ht="21.75" customHeight="1" x14ac:dyDescent="0.25">
      <c r="A58" s="12" t="s">
        <v>1017</v>
      </c>
      <c r="B58" s="13"/>
      <c r="C58" s="14"/>
      <c r="D58" s="34"/>
      <c r="E58" s="14"/>
      <c r="F58" s="13"/>
      <c r="G58" s="13"/>
      <c r="H58" s="14"/>
      <c r="I58" s="13"/>
      <c r="J58" s="35"/>
      <c r="K58" s="13"/>
      <c r="L58" s="30"/>
      <c r="M58" s="30"/>
      <c r="N58" s="31"/>
      <c r="O58" s="32"/>
      <c r="P58" s="31"/>
      <c r="Q58" s="33"/>
      <c r="R58" s="33"/>
      <c r="S58" s="22">
        <v>629</v>
      </c>
    </row>
    <row r="59" spans="1:19" ht="45" x14ac:dyDescent="0.25">
      <c r="A59" s="46" t="s">
        <v>915</v>
      </c>
      <c r="B59" s="82" t="s">
        <v>504</v>
      </c>
      <c r="C59" s="83">
        <v>57745</v>
      </c>
      <c r="D59" s="82" t="s">
        <v>505</v>
      </c>
      <c r="E59" s="82" t="s">
        <v>506</v>
      </c>
      <c r="F59" s="82" t="s">
        <v>721</v>
      </c>
      <c r="G59" s="82" t="s">
        <v>511</v>
      </c>
      <c r="H59" s="82" t="s">
        <v>512</v>
      </c>
      <c r="I59" s="82" t="s">
        <v>41</v>
      </c>
      <c r="J59" s="84"/>
      <c r="K59" s="82" t="s">
        <v>1132</v>
      </c>
      <c r="L59" s="83" t="s">
        <v>708</v>
      </c>
      <c r="M59" s="83" t="s">
        <v>708</v>
      </c>
      <c r="N59" s="85">
        <v>1800</v>
      </c>
      <c r="O59" s="83">
        <v>10</v>
      </c>
      <c r="P59" s="85">
        <v>18000</v>
      </c>
      <c r="Q59" s="86">
        <v>307</v>
      </c>
      <c r="R59" s="81" t="s">
        <v>995</v>
      </c>
      <c r="S59" s="29">
        <v>673</v>
      </c>
    </row>
    <row r="60" spans="1:19" ht="45" x14ac:dyDescent="0.25">
      <c r="A60" s="41" t="s">
        <v>916</v>
      </c>
      <c r="B60" s="87" t="s">
        <v>504</v>
      </c>
      <c r="C60" s="88">
        <v>57750</v>
      </c>
      <c r="D60" s="87" t="s">
        <v>505</v>
      </c>
      <c r="E60" s="87" t="s">
        <v>506</v>
      </c>
      <c r="F60" s="87" t="s">
        <v>721</v>
      </c>
      <c r="G60" s="87" t="s">
        <v>513</v>
      </c>
      <c r="H60" s="87" t="s">
        <v>514</v>
      </c>
      <c r="I60" s="87" t="s">
        <v>41</v>
      </c>
      <c r="J60" s="89"/>
      <c r="K60" s="87" t="s">
        <v>1132</v>
      </c>
      <c r="L60" s="88" t="s">
        <v>708</v>
      </c>
      <c r="M60" s="88" t="s">
        <v>708</v>
      </c>
      <c r="N60" s="90">
        <v>3800</v>
      </c>
      <c r="O60" s="88">
        <v>2</v>
      </c>
      <c r="P60" s="90">
        <v>7600</v>
      </c>
      <c r="Q60" s="91">
        <v>307</v>
      </c>
      <c r="R60" s="80" t="s">
        <v>995</v>
      </c>
      <c r="S60" s="22">
        <v>673</v>
      </c>
    </row>
    <row r="61" spans="1:19" ht="115.5" customHeight="1" x14ac:dyDescent="0.25">
      <c r="A61" s="46" t="s">
        <v>917</v>
      </c>
      <c r="B61" s="82" t="s">
        <v>504</v>
      </c>
      <c r="C61" s="83">
        <v>57700</v>
      </c>
      <c r="D61" s="82" t="s">
        <v>505</v>
      </c>
      <c r="E61" s="82" t="s">
        <v>506</v>
      </c>
      <c r="F61" s="82" t="s">
        <v>721</v>
      </c>
      <c r="G61" s="82" t="s">
        <v>515</v>
      </c>
      <c r="H61" s="82" t="s">
        <v>1097</v>
      </c>
      <c r="I61" s="82" t="s">
        <v>41</v>
      </c>
      <c r="J61" s="84"/>
      <c r="K61" s="82" t="s">
        <v>1132</v>
      </c>
      <c r="L61" s="83" t="s">
        <v>708</v>
      </c>
      <c r="M61" s="83" t="s">
        <v>708</v>
      </c>
      <c r="N61" s="85">
        <v>900</v>
      </c>
      <c r="O61" s="83">
        <v>2</v>
      </c>
      <c r="P61" s="85">
        <v>1800</v>
      </c>
      <c r="Q61" s="86">
        <v>307</v>
      </c>
      <c r="R61" s="81" t="s">
        <v>995</v>
      </c>
      <c r="S61" s="29">
        <v>673</v>
      </c>
    </row>
    <row r="62" spans="1:19" ht="100.5" customHeight="1" x14ac:dyDescent="0.25">
      <c r="A62" s="41" t="s">
        <v>918</v>
      </c>
      <c r="B62" s="87" t="s">
        <v>504</v>
      </c>
      <c r="C62" s="88">
        <v>57620</v>
      </c>
      <c r="D62" s="87" t="s">
        <v>505</v>
      </c>
      <c r="E62" s="87" t="s">
        <v>506</v>
      </c>
      <c r="F62" s="87" t="s">
        <v>721</v>
      </c>
      <c r="G62" s="87" t="s">
        <v>517</v>
      </c>
      <c r="H62" s="87" t="s">
        <v>518</v>
      </c>
      <c r="I62" s="87" t="s">
        <v>41</v>
      </c>
      <c r="J62" s="89"/>
      <c r="K62" s="87" t="s">
        <v>89</v>
      </c>
      <c r="L62" s="88" t="s">
        <v>708</v>
      </c>
      <c r="M62" s="88" t="s">
        <v>708</v>
      </c>
      <c r="N62" s="90">
        <v>1675</v>
      </c>
      <c r="O62" s="88">
        <v>3</v>
      </c>
      <c r="P62" s="90">
        <v>5025</v>
      </c>
      <c r="Q62" s="91">
        <v>307</v>
      </c>
      <c r="R62" s="80" t="s">
        <v>995</v>
      </c>
      <c r="S62" s="22">
        <v>673</v>
      </c>
    </row>
    <row r="63" spans="1:19" ht="217.5" customHeight="1" x14ac:dyDescent="0.25">
      <c r="A63" s="41" t="s">
        <v>743</v>
      </c>
      <c r="B63" s="87" t="s">
        <v>31</v>
      </c>
      <c r="C63" s="88">
        <v>57720</v>
      </c>
      <c r="D63" s="87" t="s">
        <v>32</v>
      </c>
      <c r="E63" s="87" t="s">
        <v>33</v>
      </c>
      <c r="F63" s="87" t="s">
        <v>721</v>
      </c>
      <c r="G63" s="87" t="s">
        <v>39</v>
      </c>
      <c r="H63" s="87" t="s">
        <v>1098</v>
      </c>
      <c r="I63" s="87" t="s">
        <v>41</v>
      </c>
      <c r="J63" s="89">
        <v>4.3</v>
      </c>
      <c r="K63" s="87" t="s">
        <v>1135</v>
      </c>
      <c r="L63" s="88" t="s">
        <v>708</v>
      </c>
      <c r="M63" s="88" t="s">
        <v>708</v>
      </c>
      <c r="N63" s="90">
        <v>500000</v>
      </c>
      <c r="O63" s="88">
        <v>1</v>
      </c>
      <c r="P63" s="90">
        <v>500000</v>
      </c>
      <c r="Q63" s="91">
        <v>362</v>
      </c>
      <c r="R63" s="80" t="s">
        <v>995</v>
      </c>
      <c r="S63" s="29">
        <v>673</v>
      </c>
    </row>
    <row r="64" spans="1:19" ht="75.75" customHeight="1" x14ac:dyDescent="0.25">
      <c r="A64" s="46" t="s">
        <v>744</v>
      </c>
      <c r="B64" s="82" t="s">
        <v>31</v>
      </c>
      <c r="C64" s="83">
        <v>57745</v>
      </c>
      <c r="D64" s="82" t="s">
        <v>32</v>
      </c>
      <c r="E64" s="82" t="s">
        <v>33</v>
      </c>
      <c r="F64" s="82" t="s">
        <v>721</v>
      </c>
      <c r="G64" s="82" t="s">
        <v>42</v>
      </c>
      <c r="H64" s="82" t="s">
        <v>1099</v>
      </c>
      <c r="I64" s="82" t="s">
        <v>41</v>
      </c>
      <c r="J64" s="84">
        <v>4.3</v>
      </c>
      <c r="K64" s="82" t="s">
        <v>1132</v>
      </c>
      <c r="L64" s="83" t="s">
        <v>708</v>
      </c>
      <c r="M64" s="83" t="s">
        <v>710</v>
      </c>
      <c r="N64" s="85">
        <v>1200</v>
      </c>
      <c r="O64" s="83">
        <v>25</v>
      </c>
      <c r="P64" s="85">
        <v>30000</v>
      </c>
      <c r="Q64" s="86">
        <v>362</v>
      </c>
      <c r="R64" s="81" t="s">
        <v>995</v>
      </c>
      <c r="S64" s="22">
        <v>673</v>
      </c>
    </row>
    <row r="65" spans="1:19" ht="45" x14ac:dyDescent="0.25">
      <c r="A65" s="46" t="s">
        <v>764</v>
      </c>
      <c r="B65" s="82" t="s">
        <v>31</v>
      </c>
      <c r="C65" s="83">
        <v>57720</v>
      </c>
      <c r="D65" s="82" t="s">
        <v>32</v>
      </c>
      <c r="E65" s="82" t="s">
        <v>33</v>
      </c>
      <c r="F65" s="82" t="s">
        <v>721</v>
      </c>
      <c r="G65" s="82" t="s">
        <v>85</v>
      </c>
      <c r="H65" s="82" t="s">
        <v>86</v>
      </c>
      <c r="I65" s="82" t="s">
        <v>41</v>
      </c>
      <c r="J65" s="84">
        <v>4.3</v>
      </c>
      <c r="K65" s="82" t="s">
        <v>1135</v>
      </c>
      <c r="L65" s="83" t="s">
        <v>708</v>
      </c>
      <c r="M65" s="83" t="s">
        <v>708</v>
      </c>
      <c r="N65" s="85">
        <v>30000</v>
      </c>
      <c r="O65" s="83">
        <v>1</v>
      </c>
      <c r="P65" s="85">
        <v>30000</v>
      </c>
      <c r="Q65" s="86">
        <v>362</v>
      </c>
      <c r="R65" s="81" t="s">
        <v>995</v>
      </c>
      <c r="S65" s="29">
        <v>674</v>
      </c>
    </row>
    <row r="66" spans="1:19" ht="45" x14ac:dyDescent="0.25">
      <c r="A66" s="46" t="s">
        <v>768</v>
      </c>
      <c r="B66" s="82" t="s">
        <v>31</v>
      </c>
      <c r="C66" s="83">
        <v>53120</v>
      </c>
      <c r="D66" s="82" t="s">
        <v>32</v>
      </c>
      <c r="E66" s="82" t="s">
        <v>33</v>
      </c>
      <c r="F66" s="82" t="s">
        <v>721</v>
      </c>
      <c r="G66" s="82" t="s">
        <v>94</v>
      </c>
      <c r="H66" s="82" t="s">
        <v>95</v>
      </c>
      <c r="I66" s="82" t="s">
        <v>41</v>
      </c>
      <c r="J66" s="84">
        <v>4.3</v>
      </c>
      <c r="K66" s="82" t="s">
        <v>28</v>
      </c>
      <c r="L66" s="83" t="s">
        <v>708</v>
      </c>
      <c r="M66" s="83" t="s">
        <v>708</v>
      </c>
      <c r="N66" s="85">
        <v>35000</v>
      </c>
      <c r="O66" s="83">
        <v>1</v>
      </c>
      <c r="P66" s="85">
        <v>35000</v>
      </c>
      <c r="Q66" s="86">
        <v>362</v>
      </c>
      <c r="R66" s="81" t="s">
        <v>995</v>
      </c>
      <c r="S66" s="29">
        <v>684</v>
      </c>
    </row>
    <row r="67" spans="1:19" ht="60" x14ac:dyDescent="0.25">
      <c r="A67" s="41" t="s">
        <v>765</v>
      </c>
      <c r="B67" s="87" t="s">
        <v>31</v>
      </c>
      <c r="C67" s="88">
        <v>57650</v>
      </c>
      <c r="D67" s="87" t="s">
        <v>32</v>
      </c>
      <c r="E67" s="87" t="s">
        <v>33</v>
      </c>
      <c r="F67" s="87" t="s">
        <v>721</v>
      </c>
      <c r="G67" s="87" t="s">
        <v>87</v>
      </c>
      <c r="H67" s="87" t="s">
        <v>1100</v>
      </c>
      <c r="I67" s="87" t="s">
        <v>41</v>
      </c>
      <c r="J67" s="89">
        <v>3.3</v>
      </c>
      <c r="K67" s="87" t="s">
        <v>89</v>
      </c>
      <c r="L67" s="88" t="s">
        <v>710</v>
      </c>
      <c r="M67" s="88" t="s">
        <v>710</v>
      </c>
      <c r="N67" s="90">
        <v>40000</v>
      </c>
      <c r="O67" s="88">
        <v>1</v>
      </c>
      <c r="P67" s="90">
        <v>40000</v>
      </c>
      <c r="Q67" s="91">
        <v>394</v>
      </c>
      <c r="R67" s="80" t="s">
        <v>995</v>
      </c>
      <c r="S67" s="22">
        <v>684</v>
      </c>
    </row>
    <row r="68" spans="1:19" ht="45" x14ac:dyDescent="0.25">
      <c r="A68" s="41" t="s">
        <v>753</v>
      </c>
      <c r="B68" s="87" t="s">
        <v>31</v>
      </c>
      <c r="C68" s="88">
        <v>57750</v>
      </c>
      <c r="D68" s="87" t="s">
        <v>32</v>
      </c>
      <c r="E68" s="87" t="s">
        <v>33</v>
      </c>
      <c r="F68" s="87" t="s">
        <v>721</v>
      </c>
      <c r="G68" s="87" t="s">
        <v>63</v>
      </c>
      <c r="H68" s="87" t="s">
        <v>64</v>
      </c>
      <c r="I68" s="87" t="s">
        <v>41</v>
      </c>
      <c r="J68" s="89">
        <v>4.3</v>
      </c>
      <c r="K68" s="87" t="s">
        <v>1132</v>
      </c>
      <c r="L68" s="88" t="s">
        <v>708</v>
      </c>
      <c r="M68" s="88" t="s">
        <v>708</v>
      </c>
      <c r="N68" s="90">
        <v>4000</v>
      </c>
      <c r="O68" s="88">
        <v>3</v>
      </c>
      <c r="P68" s="90">
        <v>12000</v>
      </c>
      <c r="Q68" s="91">
        <v>398</v>
      </c>
      <c r="R68" s="80" t="s">
        <v>996</v>
      </c>
      <c r="S68" s="29">
        <v>684</v>
      </c>
    </row>
    <row r="69" spans="1:19" ht="45" x14ac:dyDescent="0.25">
      <c r="A69" s="46" t="s">
        <v>754</v>
      </c>
      <c r="B69" s="82" t="s">
        <v>31</v>
      </c>
      <c r="C69" s="83">
        <v>57750</v>
      </c>
      <c r="D69" s="82" t="s">
        <v>32</v>
      </c>
      <c r="E69" s="82" t="s">
        <v>33</v>
      </c>
      <c r="F69" s="82" t="s">
        <v>721</v>
      </c>
      <c r="G69" s="82" t="s">
        <v>65</v>
      </c>
      <c r="H69" s="82" t="s">
        <v>66</v>
      </c>
      <c r="I69" s="82" t="s">
        <v>41</v>
      </c>
      <c r="J69" s="84">
        <v>4.3</v>
      </c>
      <c r="K69" s="82" t="s">
        <v>1132</v>
      </c>
      <c r="L69" s="83" t="s">
        <v>708</v>
      </c>
      <c r="M69" s="83" t="s">
        <v>708</v>
      </c>
      <c r="N69" s="85">
        <v>1375</v>
      </c>
      <c r="O69" s="83">
        <v>3</v>
      </c>
      <c r="P69" s="85">
        <v>4125</v>
      </c>
      <c r="Q69" s="86">
        <v>398</v>
      </c>
      <c r="R69" s="81" t="s">
        <v>996</v>
      </c>
      <c r="S69" s="22">
        <v>684</v>
      </c>
    </row>
    <row r="70" spans="1:19" ht="60" x14ac:dyDescent="0.25">
      <c r="A70" s="41" t="s">
        <v>755</v>
      </c>
      <c r="B70" s="87" t="s">
        <v>31</v>
      </c>
      <c r="C70" s="88">
        <v>57700</v>
      </c>
      <c r="D70" s="87" t="s">
        <v>32</v>
      </c>
      <c r="E70" s="87" t="s">
        <v>33</v>
      </c>
      <c r="F70" s="87" t="s">
        <v>721</v>
      </c>
      <c r="G70" s="87" t="s">
        <v>67</v>
      </c>
      <c r="H70" s="87" t="s">
        <v>68</v>
      </c>
      <c r="I70" s="87" t="s">
        <v>41</v>
      </c>
      <c r="J70" s="89">
        <v>4.3</v>
      </c>
      <c r="K70" s="87" t="s">
        <v>1132</v>
      </c>
      <c r="L70" s="88" t="s">
        <v>708</v>
      </c>
      <c r="M70" s="88" t="s">
        <v>708</v>
      </c>
      <c r="N70" s="90">
        <v>2400</v>
      </c>
      <c r="O70" s="88">
        <v>17</v>
      </c>
      <c r="P70" s="90">
        <v>40800</v>
      </c>
      <c r="Q70" s="91">
        <v>398</v>
      </c>
      <c r="R70" s="80" t="s">
        <v>996</v>
      </c>
      <c r="S70" s="29">
        <v>838</v>
      </c>
    </row>
    <row r="71" spans="1:19" ht="114" customHeight="1" x14ac:dyDescent="0.25">
      <c r="A71" s="46" t="s">
        <v>758</v>
      </c>
      <c r="B71" s="82" t="s">
        <v>31</v>
      </c>
      <c r="C71" s="83">
        <v>57700</v>
      </c>
      <c r="D71" s="82" t="s">
        <v>32</v>
      </c>
      <c r="E71" s="82" t="s">
        <v>33</v>
      </c>
      <c r="F71" s="82" t="s">
        <v>721</v>
      </c>
      <c r="G71" s="82" t="s">
        <v>73</v>
      </c>
      <c r="H71" s="82" t="s">
        <v>74</v>
      </c>
      <c r="I71" s="82" t="s">
        <v>41</v>
      </c>
      <c r="J71" s="84">
        <v>4.3</v>
      </c>
      <c r="K71" s="82" t="s">
        <v>1132</v>
      </c>
      <c r="L71" s="83" t="s">
        <v>708</v>
      </c>
      <c r="M71" s="83" t="s">
        <v>708</v>
      </c>
      <c r="N71" s="85">
        <v>1600</v>
      </c>
      <c r="O71" s="83">
        <v>375</v>
      </c>
      <c r="P71" s="85">
        <v>600000</v>
      </c>
      <c r="Q71" s="86">
        <v>398</v>
      </c>
      <c r="R71" s="81" t="s">
        <v>996</v>
      </c>
      <c r="S71" s="22">
        <v>838</v>
      </c>
    </row>
    <row r="72" spans="1:19" ht="97.5" customHeight="1" x14ac:dyDescent="0.25">
      <c r="A72" s="41" t="s">
        <v>759</v>
      </c>
      <c r="B72" s="87" t="s">
        <v>31</v>
      </c>
      <c r="C72" s="88">
        <v>57745</v>
      </c>
      <c r="D72" s="87" t="s">
        <v>32</v>
      </c>
      <c r="E72" s="87" t="s">
        <v>33</v>
      </c>
      <c r="F72" s="87" t="s">
        <v>721</v>
      </c>
      <c r="G72" s="87" t="s">
        <v>75</v>
      </c>
      <c r="H72" s="87" t="s">
        <v>76</v>
      </c>
      <c r="I72" s="87" t="s">
        <v>41</v>
      </c>
      <c r="J72" s="89">
        <v>4.3</v>
      </c>
      <c r="K72" s="87" t="s">
        <v>1132</v>
      </c>
      <c r="L72" s="88" t="s">
        <v>708</v>
      </c>
      <c r="M72" s="88" t="s">
        <v>708</v>
      </c>
      <c r="N72" s="90">
        <v>1600</v>
      </c>
      <c r="O72" s="88">
        <v>284</v>
      </c>
      <c r="P72" s="90">
        <v>454400</v>
      </c>
      <c r="Q72" s="91">
        <v>398</v>
      </c>
      <c r="R72" s="80" t="s">
        <v>996</v>
      </c>
      <c r="S72" s="22">
        <v>838</v>
      </c>
    </row>
    <row r="73" spans="1:19" ht="88.5" customHeight="1" x14ac:dyDescent="0.25">
      <c r="A73" s="46" t="s">
        <v>760</v>
      </c>
      <c r="B73" s="82" t="s">
        <v>31</v>
      </c>
      <c r="C73" s="83">
        <v>57620</v>
      </c>
      <c r="D73" s="82" t="s">
        <v>47</v>
      </c>
      <c r="E73" s="82" t="s">
        <v>48</v>
      </c>
      <c r="F73" s="82" t="s">
        <v>721</v>
      </c>
      <c r="G73" s="82" t="s">
        <v>77</v>
      </c>
      <c r="H73" s="82" t="s">
        <v>78</v>
      </c>
      <c r="I73" s="82" t="s">
        <v>41</v>
      </c>
      <c r="J73" s="84">
        <v>4.3</v>
      </c>
      <c r="K73" s="82" t="s">
        <v>1132</v>
      </c>
      <c r="L73" s="83" t="s">
        <v>708</v>
      </c>
      <c r="M73" s="83" t="s">
        <v>708</v>
      </c>
      <c r="N73" s="85">
        <v>2000</v>
      </c>
      <c r="O73" s="83">
        <v>30</v>
      </c>
      <c r="P73" s="85">
        <v>60000</v>
      </c>
      <c r="Q73" s="86">
        <v>398</v>
      </c>
      <c r="R73" s="81" t="s">
        <v>996</v>
      </c>
      <c r="S73" s="22">
        <v>839</v>
      </c>
    </row>
    <row r="74" spans="1:19" ht="75" customHeight="1" x14ac:dyDescent="0.25">
      <c r="A74" s="41" t="s">
        <v>757</v>
      </c>
      <c r="B74" s="87" t="s">
        <v>31</v>
      </c>
      <c r="C74" s="88">
        <v>57720</v>
      </c>
      <c r="D74" s="87" t="s">
        <v>32</v>
      </c>
      <c r="E74" s="87" t="s">
        <v>33</v>
      </c>
      <c r="F74" s="87" t="s">
        <v>721</v>
      </c>
      <c r="G74" s="87" t="s">
        <v>71</v>
      </c>
      <c r="H74" s="87" t="s">
        <v>72</v>
      </c>
      <c r="I74" s="87" t="s">
        <v>41</v>
      </c>
      <c r="J74" s="89">
        <v>4.3</v>
      </c>
      <c r="K74" s="87" t="s">
        <v>38</v>
      </c>
      <c r="L74" s="88" t="s">
        <v>708</v>
      </c>
      <c r="M74" s="88" t="s">
        <v>708</v>
      </c>
      <c r="N74" s="90">
        <v>90000</v>
      </c>
      <c r="O74" s="88">
        <v>1</v>
      </c>
      <c r="P74" s="90">
        <v>90000</v>
      </c>
      <c r="Q74" s="91">
        <v>399</v>
      </c>
      <c r="R74" s="80" t="s">
        <v>995</v>
      </c>
      <c r="S74" s="29">
        <v>839</v>
      </c>
    </row>
    <row r="75" spans="1:19" ht="45" x14ac:dyDescent="0.25">
      <c r="A75" s="41" t="s">
        <v>751</v>
      </c>
      <c r="B75" s="87" t="s">
        <v>31</v>
      </c>
      <c r="C75" s="88">
        <v>57750</v>
      </c>
      <c r="D75" s="87" t="s">
        <v>32</v>
      </c>
      <c r="E75" s="87" t="s">
        <v>33</v>
      </c>
      <c r="F75" s="87" t="s">
        <v>721</v>
      </c>
      <c r="G75" s="87" t="s">
        <v>59</v>
      </c>
      <c r="H75" s="87" t="s">
        <v>60</v>
      </c>
      <c r="I75" s="87" t="s">
        <v>41</v>
      </c>
      <c r="J75" s="89">
        <v>4.3</v>
      </c>
      <c r="K75" s="87" t="s">
        <v>1132</v>
      </c>
      <c r="L75" s="88" t="s">
        <v>708</v>
      </c>
      <c r="M75" s="88" t="s">
        <v>708</v>
      </c>
      <c r="N75" s="90">
        <v>4000</v>
      </c>
      <c r="O75" s="88">
        <v>2</v>
      </c>
      <c r="P75" s="90">
        <v>8000</v>
      </c>
      <c r="Q75" s="91">
        <v>401</v>
      </c>
      <c r="R75" s="80" t="s">
        <v>995</v>
      </c>
      <c r="S75" s="29"/>
    </row>
    <row r="76" spans="1:19" ht="45" x14ac:dyDescent="0.25">
      <c r="A76" s="46" t="s">
        <v>752</v>
      </c>
      <c r="B76" s="82" t="s">
        <v>31</v>
      </c>
      <c r="C76" s="83">
        <v>57750</v>
      </c>
      <c r="D76" s="82" t="s">
        <v>32</v>
      </c>
      <c r="E76" s="82" t="s">
        <v>33</v>
      </c>
      <c r="F76" s="82" t="s">
        <v>721</v>
      </c>
      <c r="G76" s="82" t="s">
        <v>61</v>
      </c>
      <c r="H76" s="82" t="s">
        <v>62</v>
      </c>
      <c r="I76" s="82" t="s">
        <v>41</v>
      </c>
      <c r="J76" s="84">
        <v>4.3</v>
      </c>
      <c r="K76" s="82" t="s">
        <v>1132</v>
      </c>
      <c r="L76" s="83" t="s">
        <v>708</v>
      </c>
      <c r="M76" s="83" t="s">
        <v>708</v>
      </c>
      <c r="N76" s="85">
        <v>1300</v>
      </c>
      <c r="O76" s="83">
        <v>4</v>
      </c>
      <c r="P76" s="85">
        <v>5200</v>
      </c>
      <c r="Q76" s="86">
        <v>401</v>
      </c>
      <c r="R76" s="81" t="s">
        <v>995</v>
      </c>
      <c r="S76" s="29"/>
    </row>
    <row r="77" spans="1:19" ht="60" x14ac:dyDescent="0.25">
      <c r="A77" s="41" t="s">
        <v>761</v>
      </c>
      <c r="B77" s="87" t="s">
        <v>31</v>
      </c>
      <c r="C77" s="88">
        <v>57700</v>
      </c>
      <c r="D77" s="87" t="s">
        <v>32</v>
      </c>
      <c r="E77" s="87" t="s">
        <v>33</v>
      </c>
      <c r="F77" s="87" t="s">
        <v>721</v>
      </c>
      <c r="G77" s="87" t="s">
        <v>79</v>
      </c>
      <c r="H77" s="87" t="s">
        <v>80</v>
      </c>
      <c r="I77" s="87" t="s">
        <v>41</v>
      </c>
      <c r="J77" s="89">
        <v>4.3</v>
      </c>
      <c r="K77" s="87" t="s">
        <v>1132</v>
      </c>
      <c r="L77" s="88" t="s">
        <v>708</v>
      </c>
      <c r="M77" s="88" t="s">
        <v>708</v>
      </c>
      <c r="N77" s="90">
        <v>1600</v>
      </c>
      <c r="O77" s="88">
        <v>47</v>
      </c>
      <c r="P77" s="90">
        <v>75200</v>
      </c>
      <c r="Q77" s="91">
        <v>401</v>
      </c>
      <c r="R77" s="80" t="s">
        <v>995</v>
      </c>
      <c r="S77" s="15"/>
    </row>
    <row r="78" spans="1:19" ht="60" x14ac:dyDescent="0.25">
      <c r="A78" s="46" t="s">
        <v>762</v>
      </c>
      <c r="B78" s="82" t="s">
        <v>31</v>
      </c>
      <c r="C78" s="83">
        <v>57745</v>
      </c>
      <c r="D78" s="82" t="s">
        <v>32</v>
      </c>
      <c r="E78" s="82" t="s">
        <v>33</v>
      </c>
      <c r="F78" s="82" t="s">
        <v>721</v>
      </c>
      <c r="G78" s="82" t="s">
        <v>81</v>
      </c>
      <c r="H78" s="82" t="s">
        <v>82</v>
      </c>
      <c r="I78" s="82" t="s">
        <v>41</v>
      </c>
      <c r="J78" s="84">
        <v>4.3</v>
      </c>
      <c r="K78" s="82" t="s">
        <v>1132</v>
      </c>
      <c r="L78" s="83" t="s">
        <v>708</v>
      </c>
      <c r="M78" s="83" t="s">
        <v>708</v>
      </c>
      <c r="N78" s="85">
        <v>1650</v>
      </c>
      <c r="O78" s="83">
        <v>78</v>
      </c>
      <c r="P78" s="85">
        <v>128700</v>
      </c>
      <c r="Q78" s="86">
        <v>401</v>
      </c>
      <c r="R78" s="81" t="s">
        <v>995</v>
      </c>
      <c r="S78" s="22"/>
    </row>
    <row r="79" spans="1:19" ht="45" x14ac:dyDescent="0.25">
      <c r="A79" s="41" t="s">
        <v>747</v>
      </c>
      <c r="B79" s="87" t="s">
        <v>31</v>
      </c>
      <c r="C79" s="88">
        <v>53210</v>
      </c>
      <c r="D79" s="87" t="s">
        <v>47</v>
      </c>
      <c r="E79" s="87" t="s">
        <v>48</v>
      </c>
      <c r="F79" s="87" t="s">
        <v>721</v>
      </c>
      <c r="G79" s="87" t="s">
        <v>49</v>
      </c>
      <c r="H79" s="87" t="s">
        <v>1101</v>
      </c>
      <c r="I79" s="87" t="s">
        <v>41</v>
      </c>
      <c r="J79" s="89">
        <v>4.3</v>
      </c>
      <c r="K79" s="87" t="s">
        <v>1132</v>
      </c>
      <c r="L79" s="88" t="s">
        <v>708</v>
      </c>
      <c r="M79" s="88" t="s">
        <v>708</v>
      </c>
      <c r="N79" s="90">
        <v>1000</v>
      </c>
      <c r="O79" s="88">
        <v>40</v>
      </c>
      <c r="P79" s="90">
        <v>40000</v>
      </c>
      <c r="Q79" s="91">
        <v>475</v>
      </c>
      <c r="R79" s="80" t="s">
        <v>995</v>
      </c>
      <c r="S79" s="15"/>
    </row>
    <row r="80" spans="1:19" ht="45" x14ac:dyDescent="0.25">
      <c r="A80" s="46" t="s">
        <v>750</v>
      </c>
      <c r="B80" s="82" t="s">
        <v>31</v>
      </c>
      <c r="C80" s="83">
        <v>57940</v>
      </c>
      <c r="D80" s="82" t="s">
        <v>32</v>
      </c>
      <c r="E80" s="82" t="s">
        <v>33</v>
      </c>
      <c r="F80" s="82" t="s">
        <v>721</v>
      </c>
      <c r="G80" s="82" t="s">
        <v>56</v>
      </c>
      <c r="H80" s="82" t="s">
        <v>57</v>
      </c>
      <c r="I80" s="82" t="s">
        <v>58</v>
      </c>
      <c r="J80" s="84">
        <v>4.3</v>
      </c>
      <c r="K80" s="82" t="s">
        <v>1132</v>
      </c>
      <c r="L80" s="83" t="s">
        <v>708</v>
      </c>
      <c r="M80" s="83" t="s">
        <v>708</v>
      </c>
      <c r="N80" s="85">
        <v>2600</v>
      </c>
      <c r="O80" s="83">
        <v>36</v>
      </c>
      <c r="P80" s="85">
        <v>93600</v>
      </c>
      <c r="Q80" s="86">
        <v>475</v>
      </c>
      <c r="R80" s="81" t="s">
        <v>995</v>
      </c>
      <c r="S80" s="29">
        <v>518</v>
      </c>
    </row>
    <row r="81" spans="1:19" ht="60" x14ac:dyDescent="0.25">
      <c r="A81" s="46" t="s">
        <v>756</v>
      </c>
      <c r="B81" s="82" t="s">
        <v>31</v>
      </c>
      <c r="C81" s="83">
        <v>57620</v>
      </c>
      <c r="D81" s="82" t="s">
        <v>47</v>
      </c>
      <c r="E81" s="82" t="s">
        <v>48</v>
      </c>
      <c r="F81" s="82" t="s">
        <v>721</v>
      </c>
      <c r="G81" s="82" t="s">
        <v>69</v>
      </c>
      <c r="H81" s="82" t="s">
        <v>70</v>
      </c>
      <c r="I81" s="82" t="s">
        <v>41</v>
      </c>
      <c r="J81" s="84">
        <v>4.3</v>
      </c>
      <c r="K81" s="82" t="s">
        <v>1132</v>
      </c>
      <c r="L81" s="83" t="s">
        <v>708</v>
      </c>
      <c r="M81" s="83" t="s">
        <v>708</v>
      </c>
      <c r="N81" s="85">
        <v>3000</v>
      </c>
      <c r="O81" s="83">
        <v>36</v>
      </c>
      <c r="P81" s="85">
        <v>108000</v>
      </c>
      <c r="Q81" s="86">
        <v>475</v>
      </c>
      <c r="R81" s="81" t="s">
        <v>995</v>
      </c>
      <c r="S81" s="29">
        <v>785</v>
      </c>
    </row>
    <row r="82" spans="1:19" ht="39.75" customHeight="1" x14ac:dyDescent="0.25">
      <c r="A82" s="46" t="s">
        <v>748</v>
      </c>
      <c r="B82" s="82" t="s">
        <v>31</v>
      </c>
      <c r="C82" s="83">
        <v>57620</v>
      </c>
      <c r="D82" s="82" t="s">
        <v>32</v>
      </c>
      <c r="E82" s="82" t="s">
        <v>33</v>
      </c>
      <c r="F82" s="82" t="s">
        <v>721</v>
      </c>
      <c r="G82" s="82" t="s">
        <v>51</v>
      </c>
      <c r="H82" s="82" t="s">
        <v>1102</v>
      </c>
      <c r="I82" s="82" t="s">
        <v>41</v>
      </c>
      <c r="J82" s="84">
        <v>4.3</v>
      </c>
      <c r="K82" s="82" t="s">
        <v>53</v>
      </c>
      <c r="L82" s="83" t="s">
        <v>708</v>
      </c>
      <c r="M82" s="83" t="s">
        <v>708</v>
      </c>
      <c r="N82" s="85">
        <v>2000</v>
      </c>
      <c r="O82" s="83">
        <v>1</v>
      </c>
      <c r="P82" s="85">
        <v>2000</v>
      </c>
      <c r="Q82" s="86">
        <v>476</v>
      </c>
      <c r="R82" s="81" t="s">
        <v>995</v>
      </c>
      <c r="S82" s="29">
        <v>815</v>
      </c>
    </row>
    <row r="83" spans="1:19" ht="52.5" customHeight="1" x14ac:dyDescent="0.25">
      <c r="A83" s="92" t="s">
        <v>749</v>
      </c>
      <c r="B83" s="93" t="s">
        <v>31</v>
      </c>
      <c r="C83" s="94">
        <v>57745</v>
      </c>
      <c r="D83" s="93" t="s">
        <v>32</v>
      </c>
      <c r="E83" s="93" t="s">
        <v>33</v>
      </c>
      <c r="F83" s="93" t="s">
        <v>721</v>
      </c>
      <c r="G83" s="93" t="s">
        <v>54</v>
      </c>
      <c r="H83" s="93" t="s">
        <v>55</v>
      </c>
      <c r="I83" s="93" t="s">
        <v>41</v>
      </c>
      <c r="J83" s="95">
        <v>4.3</v>
      </c>
      <c r="K83" s="93" t="s">
        <v>53</v>
      </c>
      <c r="L83" s="94" t="s">
        <v>708</v>
      </c>
      <c r="M83" s="94" t="s">
        <v>708</v>
      </c>
      <c r="N83" s="96">
        <v>1650</v>
      </c>
      <c r="O83" s="94">
        <v>1</v>
      </c>
      <c r="P83" s="96">
        <v>1650</v>
      </c>
      <c r="Q83" s="97">
        <v>476</v>
      </c>
      <c r="R83" s="98" t="s">
        <v>995</v>
      </c>
      <c r="S83" s="29">
        <v>665</v>
      </c>
    </row>
    <row r="84" spans="1:19" ht="21" customHeight="1" x14ac:dyDescent="0.25">
      <c r="A84" s="72"/>
      <c r="B84" s="73"/>
      <c r="C84" s="74"/>
      <c r="D84" s="73"/>
      <c r="E84" s="73"/>
      <c r="F84" s="73"/>
      <c r="G84" s="73"/>
      <c r="H84" s="73"/>
      <c r="I84" s="73"/>
      <c r="J84" s="75"/>
      <c r="K84" s="73"/>
      <c r="L84" s="124" t="s">
        <v>1130</v>
      </c>
      <c r="M84" s="74"/>
      <c r="N84" s="76"/>
      <c r="O84" s="74"/>
      <c r="P84" s="125">
        <f>SUM(P59:P83)</f>
        <v>2391100</v>
      </c>
      <c r="Q84" s="78"/>
      <c r="R84" s="79"/>
      <c r="S84" s="29">
        <v>722</v>
      </c>
    </row>
    <row r="85" spans="1:19" ht="21" customHeight="1" x14ac:dyDescent="0.25">
      <c r="A85" s="72"/>
      <c r="B85" s="73"/>
      <c r="C85" s="74"/>
      <c r="D85" s="73"/>
      <c r="E85" s="73"/>
      <c r="F85" s="73"/>
      <c r="G85" s="73"/>
      <c r="H85" s="73"/>
      <c r="I85" s="73"/>
      <c r="J85" s="75"/>
      <c r="K85" s="73"/>
      <c r="L85" s="124" t="s">
        <v>1026</v>
      </c>
      <c r="M85" s="74"/>
      <c r="N85" s="76"/>
      <c r="O85" s="74"/>
      <c r="P85" s="125">
        <f>P84</f>
        <v>2391100</v>
      </c>
      <c r="Q85" s="78"/>
      <c r="R85" s="79"/>
      <c r="S85" s="29"/>
    </row>
    <row r="86" spans="1:19" ht="27.75" customHeight="1" thickBot="1" x14ac:dyDescent="0.3">
      <c r="A86" s="126"/>
      <c r="B86" s="127"/>
      <c r="C86" s="128"/>
      <c r="D86" s="127"/>
      <c r="E86" s="127"/>
      <c r="F86" s="127"/>
      <c r="G86" s="127"/>
      <c r="H86" s="127"/>
      <c r="I86" s="127"/>
      <c r="J86" s="129"/>
      <c r="K86" s="130"/>
      <c r="L86" s="159" t="s">
        <v>1022</v>
      </c>
      <c r="M86" s="128"/>
      <c r="N86" s="131"/>
      <c r="O86" s="128"/>
      <c r="P86" s="160">
        <f>P85+P57+P51+P44</f>
        <v>3139898</v>
      </c>
      <c r="Q86" s="132"/>
      <c r="R86" s="133"/>
      <c r="S86" s="22">
        <v>504</v>
      </c>
    </row>
    <row r="87" spans="1:19" x14ac:dyDescent="0.25">
      <c r="A87"/>
      <c r="B87"/>
      <c r="C87"/>
      <c r="D87"/>
      <c r="E87"/>
      <c r="F87"/>
      <c r="G87"/>
      <c r="H87"/>
      <c r="I87"/>
      <c r="J87"/>
      <c r="K87"/>
      <c r="L87"/>
      <c r="M87"/>
      <c r="N87"/>
      <c r="O87"/>
      <c r="P87"/>
      <c r="Q87"/>
      <c r="R87"/>
      <c r="S87" s="66"/>
    </row>
    <row r="88" spans="1:19" x14ac:dyDescent="0.25">
      <c r="A88"/>
      <c r="B88"/>
      <c r="C88"/>
      <c r="D88"/>
      <c r="E88"/>
      <c r="F88"/>
      <c r="G88"/>
      <c r="H88"/>
      <c r="I88"/>
      <c r="J88"/>
      <c r="K88"/>
      <c r="L88"/>
      <c r="M88"/>
      <c r="N88"/>
      <c r="O88"/>
      <c r="P88"/>
      <c r="Q88"/>
      <c r="R88"/>
    </row>
  </sheetData>
  <sortState ref="A47:R49">
    <sortCondition ref="I47:I49"/>
    <sortCondition ref="B47:B49"/>
    <sortCondition ref="Q47:Q49"/>
    <sortCondition ref="A47:A49"/>
  </sortState>
  <pageMargins left="0.2" right="0.17" top="0.5" bottom="0.5" header="0.05" footer="0"/>
  <pageSetup scale="58" fitToHeight="0" orientation="landscape" r:id="rId1"/>
  <headerFooter>
    <oddFooter>&amp;CPage &amp;P+34&amp;R&amp;F</oddFooter>
  </headerFooter>
  <rowBreaks count="3" manualBreakCount="3">
    <brk id="44" max="17" man="1"/>
    <brk id="51" max="17" man="1"/>
    <brk id="57" max="17"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zoomScaleNormal="100" zoomScalePageLayoutView="80" workbookViewId="0">
      <pane ySplit="3" topLeftCell="A4" activePane="bottomLeft" state="frozen"/>
      <selection pane="bottomLeft" activeCell="A4" sqref="A4"/>
    </sheetView>
  </sheetViews>
  <sheetFormatPr defaultColWidth="8.85546875" defaultRowHeight="15" x14ac:dyDescent="0.25"/>
  <cols>
    <col min="1" max="1" width="6.85546875" style="2" customWidth="1"/>
    <col min="2" max="2" width="11.5703125" style="1" customWidth="1"/>
    <col min="3" max="3" width="6.85546875" style="3" hidden="1" customWidth="1"/>
    <col min="4" max="4" width="7.85546875" style="1" customWidth="1"/>
    <col min="5" max="5" width="11.7109375" style="1" customWidth="1"/>
    <col min="6" max="6" width="11.42578125" style="1" hidden="1" customWidth="1"/>
    <col min="7" max="7" width="15.7109375" style="1" customWidth="1"/>
    <col min="8" max="8" width="70.7109375" style="1" customWidth="1"/>
    <col min="9" max="9" width="12.28515625" style="1" customWidth="1"/>
    <col min="10" max="10" width="7.28515625" style="5" hidden="1" customWidth="1"/>
    <col min="11" max="11" width="10.28515625" style="1" hidden="1" customWidth="1"/>
    <col min="12" max="12" width="8.140625" style="3" hidden="1" customWidth="1"/>
    <col min="13" max="13" width="7.140625" style="3" hidden="1" customWidth="1"/>
    <col min="14" max="14" width="9.7109375" style="4" hidden="1" customWidth="1"/>
    <col min="15" max="15" width="8.7109375" style="3" hidden="1" customWidth="1"/>
    <col min="16" max="16" width="12.140625" style="4" bestFit="1" customWidth="1"/>
    <col min="17" max="17" width="8.140625" style="71" hidden="1" customWidth="1"/>
    <col min="18" max="18" width="13" style="7" hidden="1" customWidth="1"/>
    <col min="19" max="19" width="8.85546875" hidden="1" customWidth="1"/>
    <col min="20" max="20" width="12.42578125" style="250" hidden="1" customWidth="1"/>
    <col min="21" max="21" width="13.5703125" hidden="1" customWidth="1"/>
    <col min="22" max="22" width="14.7109375" hidden="1" customWidth="1"/>
    <col min="23" max="23" width="13.85546875" hidden="1" customWidth="1"/>
    <col min="24" max="24" width="10.7109375" hidden="1" customWidth="1"/>
    <col min="25" max="25" width="10.5703125" bestFit="1" customWidth="1"/>
  </cols>
  <sheetData>
    <row r="1" spans="1:25" ht="24" thickBot="1" x14ac:dyDescent="0.3">
      <c r="A1" s="104" t="s">
        <v>1028</v>
      </c>
      <c r="Q1" s="105" t="s">
        <v>1029</v>
      </c>
    </row>
    <row r="2" spans="1:25" ht="24" thickBot="1" x14ac:dyDescent="0.3">
      <c r="A2" s="104" t="s">
        <v>1367</v>
      </c>
      <c r="T2" s="739" t="s">
        <v>1161</v>
      </c>
      <c r="U2" s="740"/>
      <c r="V2" s="741"/>
      <c r="W2" s="737" t="s">
        <v>1163</v>
      </c>
      <c r="X2" s="738"/>
      <c r="Y2" s="589"/>
    </row>
    <row r="3" spans="1:25" ht="83.25" customHeight="1" x14ac:dyDescent="0.25">
      <c r="A3" s="616" t="s">
        <v>711</v>
      </c>
      <c r="B3" s="614" t="s">
        <v>729</v>
      </c>
      <c r="C3" s="590" t="s">
        <v>712</v>
      </c>
      <c r="D3" s="591" t="s">
        <v>713</v>
      </c>
      <c r="E3" s="615" t="s">
        <v>1030</v>
      </c>
      <c r="F3" s="614" t="s">
        <v>990</v>
      </c>
      <c r="G3" s="614" t="s">
        <v>714</v>
      </c>
      <c r="H3" s="615" t="s">
        <v>707</v>
      </c>
      <c r="I3" s="614" t="s">
        <v>715</v>
      </c>
      <c r="J3" s="593" t="s">
        <v>716</v>
      </c>
      <c r="K3" s="614" t="s">
        <v>994</v>
      </c>
      <c r="L3" s="594" t="s">
        <v>997</v>
      </c>
      <c r="M3" s="594" t="s">
        <v>728</v>
      </c>
      <c r="N3" s="595" t="s">
        <v>717</v>
      </c>
      <c r="O3" s="596" t="s">
        <v>0</v>
      </c>
      <c r="P3" s="595" t="s">
        <v>709</v>
      </c>
      <c r="Q3" s="633" t="s">
        <v>1031</v>
      </c>
      <c r="R3" s="633" t="s">
        <v>1018</v>
      </c>
      <c r="S3" s="648" t="s">
        <v>1032</v>
      </c>
      <c r="T3" s="598" t="s">
        <v>1151</v>
      </c>
      <c r="U3" s="390" t="s">
        <v>1152</v>
      </c>
      <c r="V3" s="390" t="s">
        <v>1164</v>
      </c>
      <c r="W3" s="599" t="s">
        <v>1152</v>
      </c>
      <c r="X3" s="600" t="s">
        <v>1164</v>
      </c>
      <c r="Y3" s="601" t="s">
        <v>1374</v>
      </c>
    </row>
    <row r="4" spans="1:25" ht="14.25" customHeight="1" thickBot="1" x14ac:dyDescent="0.3">
      <c r="A4" s="609"/>
      <c r="B4" s="49"/>
      <c r="C4" s="50"/>
      <c r="D4" s="51"/>
      <c r="E4" s="50"/>
      <c r="F4" s="49"/>
      <c r="G4" s="49"/>
      <c r="H4" s="50"/>
      <c r="I4" s="49"/>
      <c r="J4" s="52"/>
      <c r="K4" s="49"/>
      <c r="L4" s="53"/>
      <c r="M4" s="53"/>
      <c r="N4" s="54"/>
      <c r="O4" s="55"/>
      <c r="P4" s="54"/>
      <c r="Q4" s="56"/>
      <c r="R4" s="56"/>
      <c r="S4" s="15"/>
      <c r="T4" s="397"/>
      <c r="U4" s="398"/>
      <c r="V4" s="397"/>
      <c r="W4" s="352"/>
      <c r="X4" s="353"/>
      <c r="Y4" s="649"/>
    </row>
    <row r="5" spans="1:25" x14ac:dyDescent="0.25">
      <c r="A5" s="610" t="s">
        <v>1016</v>
      </c>
      <c r="B5" s="13"/>
      <c r="C5" s="14"/>
      <c r="D5" s="34"/>
      <c r="E5" s="14"/>
      <c r="F5" s="13"/>
      <c r="G5" s="13"/>
      <c r="H5" s="14"/>
      <c r="I5" s="13"/>
      <c r="J5" s="35"/>
      <c r="K5" s="13"/>
      <c r="L5" s="30"/>
      <c r="M5" s="30"/>
      <c r="N5" s="31"/>
      <c r="O5" s="32"/>
      <c r="P5" s="31"/>
      <c r="Q5" s="33"/>
      <c r="R5" s="33"/>
      <c r="S5" s="22">
        <v>894</v>
      </c>
      <c r="T5" s="239"/>
      <c r="U5" s="33"/>
      <c r="V5" s="33"/>
      <c r="W5" s="54"/>
      <c r="X5" s="55"/>
      <c r="Y5" s="602"/>
    </row>
    <row r="6" spans="1:25" ht="50.25" customHeight="1" x14ac:dyDescent="0.25">
      <c r="A6" s="612" t="s">
        <v>809</v>
      </c>
      <c r="B6" s="87" t="s">
        <v>217</v>
      </c>
      <c r="C6" s="88">
        <v>53220</v>
      </c>
      <c r="D6" s="87" t="s">
        <v>218</v>
      </c>
      <c r="E6" s="87" t="s">
        <v>219</v>
      </c>
      <c r="F6" s="87" t="s">
        <v>722</v>
      </c>
      <c r="G6" s="87" t="s">
        <v>220</v>
      </c>
      <c r="H6" s="87" t="s">
        <v>221</v>
      </c>
      <c r="I6" s="87" t="s">
        <v>25</v>
      </c>
      <c r="J6" s="89">
        <v>4.2</v>
      </c>
      <c r="K6" s="87" t="s">
        <v>10</v>
      </c>
      <c r="L6" s="259" t="s">
        <v>708</v>
      </c>
      <c r="M6" s="259" t="s">
        <v>708</v>
      </c>
      <c r="N6" s="260">
        <v>250</v>
      </c>
      <c r="O6" s="259">
        <v>1</v>
      </c>
      <c r="P6" s="260">
        <v>250</v>
      </c>
      <c r="Q6" s="261">
        <v>391</v>
      </c>
      <c r="R6" s="262" t="s">
        <v>995</v>
      </c>
      <c r="S6" s="255">
        <v>794</v>
      </c>
      <c r="T6" s="256"/>
      <c r="U6" s="257"/>
      <c r="V6" s="262"/>
      <c r="W6" s="257"/>
      <c r="X6" s="407"/>
      <c r="Y6" s="650">
        <f t="shared" ref="Y6:Y14" si="0">W6</f>
        <v>0</v>
      </c>
    </row>
    <row r="7" spans="1:25" ht="90" x14ac:dyDescent="0.25">
      <c r="A7" s="611" t="s">
        <v>810</v>
      </c>
      <c r="B7" s="82" t="s">
        <v>217</v>
      </c>
      <c r="C7" s="83">
        <v>54100</v>
      </c>
      <c r="D7" s="82" t="s">
        <v>218</v>
      </c>
      <c r="E7" s="82" t="s">
        <v>219</v>
      </c>
      <c r="F7" s="82" t="s">
        <v>722</v>
      </c>
      <c r="G7" s="82" t="s">
        <v>222</v>
      </c>
      <c r="H7" s="82" t="s">
        <v>223</v>
      </c>
      <c r="I7" s="82" t="s">
        <v>25</v>
      </c>
      <c r="J7" s="84">
        <v>4.2</v>
      </c>
      <c r="K7" s="82" t="s">
        <v>10</v>
      </c>
      <c r="L7" s="251" t="s">
        <v>708</v>
      </c>
      <c r="M7" s="251" t="s">
        <v>708</v>
      </c>
      <c r="N7" s="252">
        <v>5000</v>
      </c>
      <c r="O7" s="251">
        <v>1</v>
      </c>
      <c r="P7" s="252">
        <v>5000</v>
      </c>
      <c r="Q7" s="253">
        <v>391</v>
      </c>
      <c r="R7" s="254" t="s">
        <v>995</v>
      </c>
      <c r="S7" s="255">
        <v>698</v>
      </c>
      <c r="T7" s="256">
        <v>1</v>
      </c>
      <c r="U7" s="257">
        <v>2000</v>
      </c>
      <c r="V7" s="254"/>
      <c r="W7" s="257">
        <v>2000</v>
      </c>
      <c r="X7" s="407"/>
      <c r="Y7" s="650">
        <f t="shared" si="0"/>
        <v>2000</v>
      </c>
    </row>
    <row r="8" spans="1:25" ht="60" x14ac:dyDescent="0.25">
      <c r="A8" s="612" t="s">
        <v>811</v>
      </c>
      <c r="B8" s="87" t="s">
        <v>217</v>
      </c>
      <c r="C8" s="88">
        <v>55400</v>
      </c>
      <c r="D8" s="87" t="s">
        <v>218</v>
      </c>
      <c r="E8" s="87" t="s">
        <v>219</v>
      </c>
      <c r="F8" s="87" t="s">
        <v>722</v>
      </c>
      <c r="G8" s="87" t="s">
        <v>224</v>
      </c>
      <c r="H8" s="87" t="s">
        <v>225</v>
      </c>
      <c r="I8" s="87" t="s">
        <v>25</v>
      </c>
      <c r="J8" s="89">
        <v>4.2</v>
      </c>
      <c r="K8" s="87" t="s">
        <v>10</v>
      </c>
      <c r="L8" s="259" t="s">
        <v>710</v>
      </c>
      <c r="M8" s="259" t="s">
        <v>708</v>
      </c>
      <c r="N8" s="260">
        <v>500</v>
      </c>
      <c r="O8" s="259">
        <v>2</v>
      </c>
      <c r="P8" s="260">
        <v>1000</v>
      </c>
      <c r="Q8" s="261">
        <v>391</v>
      </c>
      <c r="R8" s="262" t="s">
        <v>995</v>
      </c>
      <c r="S8" s="255">
        <v>645</v>
      </c>
      <c r="T8" s="256"/>
      <c r="U8" s="257"/>
      <c r="V8" s="262"/>
      <c r="W8" s="257"/>
      <c r="X8" s="407"/>
      <c r="Y8" s="650">
        <f t="shared" si="0"/>
        <v>0</v>
      </c>
    </row>
    <row r="9" spans="1:25" ht="60" x14ac:dyDescent="0.25">
      <c r="A9" s="611" t="s">
        <v>812</v>
      </c>
      <c r="B9" s="82" t="s">
        <v>217</v>
      </c>
      <c r="C9" s="83">
        <v>56505</v>
      </c>
      <c r="D9" s="82" t="s">
        <v>218</v>
      </c>
      <c r="E9" s="82" t="s">
        <v>219</v>
      </c>
      <c r="F9" s="82" t="s">
        <v>722</v>
      </c>
      <c r="G9" s="82" t="s">
        <v>226</v>
      </c>
      <c r="H9" s="82" t="s">
        <v>725</v>
      </c>
      <c r="I9" s="82" t="s">
        <v>25</v>
      </c>
      <c r="J9" s="84">
        <v>4.2</v>
      </c>
      <c r="K9" s="82" t="s">
        <v>10</v>
      </c>
      <c r="L9" s="251" t="s">
        <v>708</v>
      </c>
      <c r="M9" s="251" t="s">
        <v>708</v>
      </c>
      <c r="N9" s="252">
        <v>75</v>
      </c>
      <c r="O9" s="251">
        <v>12</v>
      </c>
      <c r="P9" s="252">
        <v>900</v>
      </c>
      <c r="Q9" s="253">
        <v>391</v>
      </c>
      <c r="R9" s="254" t="s">
        <v>995</v>
      </c>
      <c r="S9" s="255">
        <v>737</v>
      </c>
      <c r="T9" s="256"/>
      <c r="U9" s="257"/>
      <c r="V9" s="254"/>
      <c r="W9" s="257"/>
      <c r="X9" s="407"/>
      <c r="Y9" s="650">
        <f t="shared" si="0"/>
        <v>0</v>
      </c>
    </row>
    <row r="10" spans="1:25" ht="120" x14ac:dyDescent="0.25">
      <c r="A10" s="611" t="s">
        <v>814</v>
      </c>
      <c r="B10" s="82" t="s">
        <v>217</v>
      </c>
      <c r="C10" s="83">
        <v>51230</v>
      </c>
      <c r="D10" s="82" t="s">
        <v>218</v>
      </c>
      <c r="E10" s="82" t="s">
        <v>219</v>
      </c>
      <c r="F10" s="82" t="s">
        <v>722</v>
      </c>
      <c r="G10" s="82" t="s">
        <v>999</v>
      </c>
      <c r="H10" s="82" t="s">
        <v>1053</v>
      </c>
      <c r="I10" s="82" t="s">
        <v>6</v>
      </c>
      <c r="J10" s="84" t="s">
        <v>231</v>
      </c>
      <c r="K10" s="82" t="s">
        <v>14</v>
      </c>
      <c r="L10" s="251" t="s">
        <v>708</v>
      </c>
      <c r="M10" s="251" t="s">
        <v>708</v>
      </c>
      <c r="N10" s="252">
        <v>54297</v>
      </c>
      <c r="O10" s="251">
        <v>1</v>
      </c>
      <c r="P10" s="252">
        <v>46528</v>
      </c>
      <c r="Q10" s="253">
        <v>488</v>
      </c>
      <c r="R10" s="254" t="s">
        <v>995</v>
      </c>
      <c r="S10" s="258">
        <v>893</v>
      </c>
      <c r="T10" s="256"/>
      <c r="U10" s="257"/>
      <c r="V10" s="254"/>
      <c r="W10" s="257"/>
      <c r="X10" s="407"/>
      <c r="Y10" s="650">
        <f t="shared" si="0"/>
        <v>0</v>
      </c>
    </row>
    <row r="11" spans="1:25" ht="135" x14ac:dyDescent="0.25">
      <c r="A11" s="612" t="s">
        <v>815</v>
      </c>
      <c r="B11" s="87" t="s">
        <v>217</v>
      </c>
      <c r="C11" s="88">
        <v>53550</v>
      </c>
      <c r="D11" s="87" t="s">
        <v>218</v>
      </c>
      <c r="E11" s="87" t="s">
        <v>219</v>
      </c>
      <c r="F11" s="87" t="s">
        <v>722</v>
      </c>
      <c r="G11" s="87" t="s">
        <v>232</v>
      </c>
      <c r="H11" s="87" t="s">
        <v>1054</v>
      </c>
      <c r="I11" s="87" t="s">
        <v>25</v>
      </c>
      <c r="J11" s="89" t="s">
        <v>234</v>
      </c>
      <c r="K11" s="87" t="s">
        <v>179</v>
      </c>
      <c r="L11" s="259" t="s">
        <v>708</v>
      </c>
      <c r="M11" s="259" t="s">
        <v>710</v>
      </c>
      <c r="N11" s="260">
        <v>10000</v>
      </c>
      <c r="O11" s="259">
        <v>1</v>
      </c>
      <c r="P11" s="260">
        <v>10000</v>
      </c>
      <c r="Q11" s="261">
        <v>491</v>
      </c>
      <c r="R11" s="262" t="s">
        <v>996</v>
      </c>
      <c r="S11" s="258">
        <v>657</v>
      </c>
      <c r="T11" s="256"/>
      <c r="U11" s="257"/>
      <c r="V11" s="262"/>
      <c r="W11" s="257"/>
      <c r="X11" s="407"/>
      <c r="Y11" s="650">
        <f t="shared" si="0"/>
        <v>0</v>
      </c>
    </row>
    <row r="12" spans="1:25" ht="30" x14ac:dyDescent="0.25">
      <c r="A12" s="611" t="s">
        <v>962</v>
      </c>
      <c r="B12" s="82" t="s">
        <v>640</v>
      </c>
      <c r="C12" s="83">
        <v>53210</v>
      </c>
      <c r="D12" s="82" t="s">
        <v>641</v>
      </c>
      <c r="E12" s="82" t="s">
        <v>642</v>
      </c>
      <c r="F12" s="82" t="s">
        <v>722</v>
      </c>
      <c r="G12" s="82" t="s">
        <v>1055</v>
      </c>
      <c r="H12" s="82" t="s">
        <v>644</v>
      </c>
      <c r="I12" s="82" t="s">
        <v>6</v>
      </c>
      <c r="J12" s="84">
        <v>4.0999999999999996</v>
      </c>
      <c r="K12" s="82" t="s">
        <v>179</v>
      </c>
      <c r="L12" s="251" t="s">
        <v>708</v>
      </c>
      <c r="M12" s="251" t="s">
        <v>708</v>
      </c>
      <c r="N12" s="252">
        <v>75000</v>
      </c>
      <c r="O12" s="251">
        <v>1</v>
      </c>
      <c r="P12" s="252">
        <v>75000</v>
      </c>
      <c r="Q12" s="253">
        <v>451</v>
      </c>
      <c r="R12" s="254" t="s">
        <v>996</v>
      </c>
      <c r="S12" s="258">
        <v>608</v>
      </c>
      <c r="T12" s="256"/>
      <c r="U12" s="257"/>
      <c r="V12" s="254"/>
      <c r="W12" s="257"/>
      <c r="X12" s="407"/>
      <c r="Y12" s="650">
        <f t="shared" si="0"/>
        <v>0</v>
      </c>
    </row>
    <row r="13" spans="1:25" ht="45" x14ac:dyDescent="0.25">
      <c r="A13" s="611" t="s">
        <v>964</v>
      </c>
      <c r="B13" s="82" t="s">
        <v>640</v>
      </c>
      <c r="C13" s="83">
        <v>53210</v>
      </c>
      <c r="D13" s="82" t="s">
        <v>641</v>
      </c>
      <c r="E13" s="82" t="s">
        <v>642</v>
      </c>
      <c r="F13" s="82" t="s">
        <v>722</v>
      </c>
      <c r="G13" s="82" t="s">
        <v>647</v>
      </c>
      <c r="H13" s="82" t="s">
        <v>1001</v>
      </c>
      <c r="I13" s="82" t="s">
        <v>25</v>
      </c>
      <c r="J13" s="84"/>
      <c r="K13" s="82" t="s">
        <v>179</v>
      </c>
      <c r="L13" s="251" t="s">
        <v>708</v>
      </c>
      <c r="M13" s="251" t="s">
        <v>710</v>
      </c>
      <c r="N13" s="252">
        <v>65000</v>
      </c>
      <c r="O13" s="251">
        <v>1</v>
      </c>
      <c r="P13" s="252">
        <v>65000</v>
      </c>
      <c r="Q13" s="253">
        <v>453</v>
      </c>
      <c r="R13" s="254" t="s">
        <v>996</v>
      </c>
      <c r="S13" s="255">
        <v>608</v>
      </c>
      <c r="T13" s="256"/>
      <c r="U13" s="257"/>
      <c r="V13" s="254"/>
      <c r="W13" s="257"/>
      <c r="X13" s="407"/>
      <c r="Y13" s="650">
        <f t="shared" si="0"/>
        <v>0</v>
      </c>
    </row>
    <row r="14" spans="1:25" ht="48" customHeight="1" x14ac:dyDescent="0.25">
      <c r="A14" s="612" t="s">
        <v>965</v>
      </c>
      <c r="B14" s="87" t="s">
        <v>640</v>
      </c>
      <c r="C14" s="88">
        <v>51230</v>
      </c>
      <c r="D14" s="87" t="s">
        <v>641</v>
      </c>
      <c r="E14" s="87" t="s">
        <v>642</v>
      </c>
      <c r="F14" s="87" t="s">
        <v>722</v>
      </c>
      <c r="G14" s="87" t="s">
        <v>648</v>
      </c>
      <c r="H14" s="87" t="s">
        <v>1002</v>
      </c>
      <c r="I14" s="87" t="s">
        <v>6</v>
      </c>
      <c r="J14" s="89">
        <v>4.3</v>
      </c>
      <c r="K14" s="87" t="s">
        <v>89</v>
      </c>
      <c r="L14" s="259" t="s">
        <v>710</v>
      </c>
      <c r="M14" s="259" t="s">
        <v>710</v>
      </c>
      <c r="N14" s="260">
        <v>60000</v>
      </c>
      <c r="O14" s="259">
        <v>1</v>
      </c>
      <c r="P14" s="260">
        <v>53781</v>
      </c>
      <c r="Q14" s="261">
        <v>449</v>
      </c>
      <c r="R14" s="262" t="s">
        <v>996</v>
      </c>
      <c r="S14" s="258">
        <v>687</v>
      </c>
      <c r="T14" s="256"/>
      <c r="U14" s="257"/>
      <c r="V14" s="262"/>
      <c r="W14" s="257"/>
      <c r="X14" s="407"/>
      <c r="Y14" s="650">
        <f t="shared" si="0"/>
        <v>0</v>
      </c>
    </row>
    <row r="15" spans="1:25" ht="51" customHeight="1" x14ac:dyDescent="0.25">
      <c r="A15" s="612" t="s">
        <v>967</v>
      </c>
      <c r="B15" s="87" t="s">
        <v>640</v>
      </c>
      <c r="C15" s="88">
        <v>55200</v>
      </c>
      <c r="D15" s="87" t="s">
        <v>641</v>
      </c>
      <c r="E15" s="87" t="s">
        <v>642</v>
      </c>
      <c r="F15" s="87" t="s">
        <v>722</v>
      </c>
      <c r="G15" s="87" t="s">
        <v>651</v>
      </c>
      <c r="H15" s="87" t="s">
        <v>652</v>
      </c>
      <c r="I15" s="87" t="s">
        <v>25</v>
      </c>
      <c r="J15" s="89">
        <v>4.0999999999999996</v>
      </c>
      <c r="K15" s="87" t="s">
        <v>28</v>
      </c>
      <c r="L15" s="259" t="s">
        <v>708</v>
      </c>
      <c r="M15" s="259" t="s">
        <v>710</v>
      </c>
      <c r="N15" s="260">
        <v>3700</v>
      </c>
      <c r="O15" s="259">
        <v>1</v>
      </c>
      <c r="P15" s="260">
        <v>3700</v>
      </c>
      <c r="Q15" s="261">
        <v>496</v>
      </c>
      <c r="R15" s="262" t="s">
        <v>995</v>
      </c>
      <c r="S15" s="258">
        <v>608</v>
      </c>
      <c r="T15" s="256"/>
      <c r="U15" s="358"/>
      <c r="V15" s="707" t="s">
        <v>1160</v>
      </c>
      <c r="W15" s="358"/>
      <c r="X15" s="407"/>
      <c r="Y15" s="711">
        <v>0</v>
      </c>
    </row>
    <row r="16" spans="1:25" ht="135" x14ac:dyDescent="0.25">
      <c r="A16" s="611" t="s">
        <v>792</v>
      </c>
      <c r="B16" s="82" t="s">
        <v>161</v>
      </c>
      <c r="C16" s="83">
        <v>51310</v>
      </c>
      <c r="D16" s="82" t="s">
        <v>162</v>
      </c>
      <c r="E16" s="82" t="s">
        <v>163</v>
      </c>
      <c r="F16" s="82" t="s">
        <v>722</v>
      </c>
      <c r="G16" s="82" t="s">
        <v>164</v>
      </c>
      <c r="H16" s="82" t="s">
        <v>165</v>
      </c>
      <c r="I16" s="82" t="s">
        <v>6</v>
      </c>
      <c r="J16" s="84">
        <v>1.3</v>
      </c>
      <c r="K16" s="82" t="s">
        <v>89</v>
      </c>
      <c r="L16" s="251" t="s">
        <v>708</v>
      </c>
      <c r="M16" s="251" t="s">
        <v>710</v>
      </c>
      <c r="N16" s="252">
        <v>20500</v>
      </c>
      <c r="O16" s="251">
        <v>1</v>
      </c>
      <c r="P16" s="252">
        <v>20500</v>
      </c>
      <c r="Q16" s="253">
        <v>414</v>
      </c>
      <c r="R16" s="254" t="s">
        <v>995</v>
      </c>
      <c r="S16" s="258">
        <v>910</v>
      </c>
      <c r="T16" s="256">
        <v>2</v>
      </c>
      <c r="U16" s="257">
        <v>21000</v>
      </c>
      <c r="V16" s="254"/>
      <c r="W16" s="257">
        <v>21000</v>
      </c>
      <c r="X16" s="407"/>
      <c r="Y16" s="650">
        <f t="shared" ref="Y16:Y61" si="1">W16</f>
        <v>21000</v>
      </c>
    </row>
    <row r="17" spans="1:25" ht="49.5" customHeight="1" x14ac:dyDescent="0.25">
      <c r="A17" s="612" t="s">
        <v>793</v>
      </c>
      <c r="B17" s="87" t="s">
        <v>161</v>
      </c>
      <c r="C17" s="88">
        <v>53300</v>
      </c>
      <c r="D17" s="87" t="s">
        <v>162</v>
      </c>
      <c r="E17" s="87" t="s">
        <v>163</v>
      </c>
      <c r="F17" s="87" t="s">
        <v>722</v>
      </c>
      <c r="G17" s="87" t="s">
        <v>166</v>
      </c>
      <c r="H17" s="87" t="s">
        <v>167</v>
      </c>
      <c r="I17" s="87" t="s">
        <v>25</v>
      </c>
      <c r="J17" s="89">
        <v>1.3</v>
      </c>
      <c r="K17" s="87" t="s">
        <v>168</v>
      </c>
      <c r="L17" s="259" t="s">
        <v>708</v>
      </c>
      <c r="M17" s="259" t="s">
        <v>708</v>
      </c>
      <c r="N17" s="260">
        <v>7000</v>
      </c>
      <c r="O17" s="259">
        <v>1</v>
      </c>
      <c r="P17" s="260">
        <v>7000</v>
      </c>
      <c r="Q17" s="261">
        <v>414</v>
      </c>
      <c r="R17" s="262" t="s">
        <v>995</v>
      </c>
      <c r="S17" s="258">
        <v>721</v>
      </c>
      <c r="T17" s="256"/>
      <c r="U17" s="257"/>
      <c r="V17" s="262"/>
      <c r="W17" s="257"/>
      <c r="X17" s="407"/>
      <c r="Y17" s="650">
        <f t="shared" si="1"/>
        <v>0</v>
      </c>
    </row>
    <row r="18" spans="1:25" ht="228" customHeight="1" x14ac:dyDescent="0.25">
      <c r="A18" s="611" t="s">
        <v>794</v>
      </c>
      <c r="B18" s="82" t="s">
        <v>169</v>
      </c>
      <c r="C18" s="83">
        <v>51310</v>
      </c>
      <c r="D18" s="82" t="s">
        <v>170</v>
      </c>
      <c r="E18" s="82" t="s">
        <v>171</v>
      </c>
      <c r="F18" s="82" t="s">
        <v>722</v>
      </c>
      <c r="G18" s="82" t="s">
        <v>172</v>
      </c>
      <c r="H18" s="82" t="s">
        <v>1056</v>
      </c>
      <c r="I18" s="82" t="s">
        <v>6</v>
      </c>
      <c r="J18" s="84" t="s">
        <v>174</v>
      </c>
      <c r="K18" s="82" t="s">
        <v>14</v>
      </c>
      <c r="L18" s="251" t="s">
        <v>710</v>
      </c>
      <c r="M18" s="251" t="s">
        <v>710</v>
      </c>
      <c r="N18" s="252">
        <v>20000</v>
      </c>
      <c r="O18" s="251">
        <v>1</v>
      </c>
      <c r="P18" s="252">
        <v>20000</v>
      </c>
      <c r="Q18" s="253">
        <v>384</v>
      </c>
      <c r="R18" s="254" t="s">
        <v>996</v>
      </c>
      <c r="S18" s="255">
        <v>503</v>
      </c>
      <c r="T18" s="256"/>
      <c r="U18" s="257"/>
      <c r="V18" s="254"/>
      <c r="W18" s="257"/>
      <c r="X18" s="407"/>
      <c r="Y18" s="650">
        <f t="shared" si="1"/>
        <v>0</v>
      </c>
    </row>
    <row r="19" spans="1:25" ht="180" x14ac:dyDescent="0.25">
      <c r="A19" s="612" t="s">
        <v>795</v>
      </c>
      <c r="B19" s="87" t="s">
        <v>169</v>
      </c>
      <c r="C19" s="88">
        <v>53210</v>
      </c>
      <c r="D19" s="87" t="s">
        <v>175</v>
      </c>
      <c r="E19" s="87" t="s">
        <v>176</v>
      </c>
      <c r="F19" s="87" t="s">
        <v>722</v>
      </c>
      <c r="G19" s="87" t="s">
        <v>177</v>
      </c>
      <c r="H19" s="87" t="s">
        <v>178</v>
      </c>
      <c r="I19" s="87" t="s">
        <v>25</v>
      </c>
      <c r="J19" s="89">
        <v>2.2999999999999998</v>
      </c>
      <c r="K19" s="87" t="s">
        <v>179</v>
      </c>
      <c r="L19" s="259" t="s">
        <v>708</v>
      </c>
      <c r="M19" s="259" t="s">
        <v>710</v>
      </c>
      <c r="N19" s="260">
        <v>2000</v>
      </c>
      <c r="O19" s="259">
        <v>1</v>
      </c>
      <c r="P19" s="260">
        <v>2000</v>
      </c>
      <c r="Q19" s="261">
        <v>383</v>
      </c>
      <c r="R19" s="262" t="s">
        <v>996</v>
      </c>
      <c r="S19" s="255">
        <v>722</v>
      </c>
      <c r="T19" s="256"/>
      <c r="U19" s="257"/>
      <c r="V19" s="262"/>
      <c r="W19" s="257"/>
      <c r="X19" s="407"/>
      <c r="Y19" s="650">
        <f t="shared" si="1"/>
        <v>0</v>
      </c>
    </row>
    <row r="20" spans="1:25" ht="120" x14ac:dyDescent="0.25">
      <c r="A20" s="612" t="s">
        <v>957</v>
      </c>
      <c r="B20" s="87" t="s">
        <v>627</v>
      </c>
      <c r="C20" s="88">
        <v>51310</v>
      </c>
      <c r="D20" s="87" t="s">
        <v>628</v>
      </c>
      <c r="E20" s="87" t="s">
        <v>629</v>
      </c>
      <c r="F20" s="87" t="s">
        <v>722</v>
      </c>
      <c r="G20" s="87" t="s">
        <v>630</v>
      </c>
      <c r="H20" s="87" t="s">
        <v>631</v>
      </c>
      <c r="I20" s="87" t="s">
        <v>6</v>
      </c>
      <c r="J20" s="89">
        <v>3.1</v>
      </c>
      <c r="K20" s="87" t="s">
        <v>14</v>
      </c>
      <c r="L20" s="259" t="s">
        <v>708</v>
      </c>
      <c r="M20" s="259" t="s">
        <v>710</v>
      </c>
      <c r="N20" s="260">
        <v>18550</v>
      </c>
      <c r="O20" s="259">
        <v>1</v>
      </c>
      <c r="P20" s="260">
        <v>18550</v>
      </c>
      <c r="Q20" s="261">
        <v>487</v>
      </c>
      <c r="R20" s="262" t="s">
        <v>995</v>
      </c>
      <c r="S20" s="255">
        <v>767</v>
      </c>
      <c r="T20" s="256"/>
      <c r="U20" s="358"/>
      <c r="V20" s="709" t="s">
        <v>1157</v>
      </c>
      <c r="W20" s="263"/>
      <c r="X20" s="407"/>
      <c r="Y20" s="651">
        <f t="shared" si="1"/>
        <v>0</v>
      </c>
    </row>
    <row r="21" spans="1:25" ht="51.75" customHeight="1" x14ac:dyDescent="0.25">
      <c r="A21" s="611" t="s">
        <v>958</v>
      </c>
      <c r="B21" s="82" t="s">
        <v>627</v>
      </c>
      <c r="C21" s="83">
        <v>53300</v>
      </c>
      <c r="D21" s="82" t="s">
        <v>628</v>
      </c>
      <c r="E21" s="82" t="s">
        <v>629</v>
      </c>
      <c r="F21" s="82" t="s">
        <v>722</v>
      </c>
      <c r="G21" s="82" t="s">
        <v>632</v>
      </c>
      <c r="H21" s="82" t="s">
        <v>633</v>
      </c>
      <c r="I21" s="82" t="s">
        <v>25</v>
      </c>
      <c r="J21" s="84">
        <v>3.1</v>
      </c>
      <c r="K21" s="82" t="s">
        <v>7</v>
      </c>
      <c r="L21" s="251" t="s">
        <v>708</v>
      </c>
      <c r="M21" s="251" t="s">
        <v>710</v>
      </c>
      <c r="N21" s="252">
        <v>1000</v>
      </c>
      <c r="O21" s="251">
        <v>1</v>
      </c>
      <c r="P21" s="252">
        <v>1000</v>
      </c>
      <c r="Q21" s="253">
        <v>487</v>
      </c>
      <c r="R21" s="254" t="s">
        <v>995</v>
      </c>
      <c r="S21" s="255">
        <v>768</v>
      </c>
      <c r="T21" s="256"/>
      <c r="U21" s="257"/>
      <c r="V21" s="254"/>
      <c r="W21" s="257"/>
      <c r="X21" s="407"/>
      <c r="Y21" s="650">
        <f t="shared" si="1"/>
        <v>0</v>
      </c>
    </row>
    <row r="22" spans="1:25" ht="48" customHeight="1" x14ac:dyDescent="0.25">
      <c r="A22" s="612" t="s">
        <v>959</v>
      </c>
      <c r="B22" s="87" t="s">
        <v>627</v>
      </c>
      <c r="C22" s="88">
        <v>54100</v>
      </c>
      <c r="D22" s="87" t="s">
        <v>628</v>
      </c>
      <c r="E22" s="87" t="s">
        <v>629</v>
      </c>
      <c r="F22" s="87" t="s">
        <v>722</v>
      </c>
      <c r="G22" s="87" t="s">
        <v>634</v>
      </c>
      <c r="H22" s="87" t="s">
        <v>635</v>
      </c>
      <c r="I22" s="87" t="s">
        <v>25</v>
      </c>
      <c r="J22" s="89">
        <v>3.1</v>
      </c>
      <c r="K22" s="87" t="s">
        <v>7</v>
      </c>
      <c r="L22" s="259" t="s">
        <v>708</v>
      </c>
      <c r="M22" s="259" t="s">
        <v>710</v>
      </c>
      <c r="N22" s="260">
        <v>2000</v>
      </c>
      <c r="O22" s="259">
        <v>1</v>
      </c>
      <c r="P22" s="260">
        <v>2000</v>
      </c>
      <c r="Q22" s="261">
        <v>487</v>
      </c>
      <c r="R22" s="262" t="s">
        <v>995</v>
      </c>
      <c r="S22" s="258">
        <v>664</v>
      </c>
      <c r="T22" s="256">
        <v>9</v>
      </c>
      <c r="U22" s="257">
        <v>2000</v>
      </c>
      <c r="V22" s="262"/>
      <c r="W22" s="257">
        <v>2000</v>
      </c>
      <c r="X22" s="407"/>
      <c r="Y22" s="650">
        <f t="shared" si="1"/>
        <v>2000</v>
      </c>
    </row>
    <row r="23" spans="1:25" ht="75" x14ac:dyDescent="0.25">
      <c r="A23" s="611" t="s">
        <v>960</v>
      </c>
      <c r="B23" s="82" t="s">
        <v>627</v>
      </c>
      <c r="C23" s="83">
        <v>55400</v>
      </c>
      <c r="D23" s="82" t="s">
        <v>628</v>
      </c>
      <c r="E23" s="82" t="s">
        <v>629</v>
      </c>
      <c r="F23" s="82" t="s">
        <v>722</v>
      </c>
      <c r="G23" s="82" t="s">
        <v>636</v>
      </c>
      <c r="H23" s="82" t="s">
        <v>637</v>
      </c>
      <c r="I23" s="82" t="s">
        <v>25</v>
      </c>
      <c r="J23" s="84">
        <v>3.1</v>
      </c>
      <c r="K23" s="82" t="s">
        <v>10</v>
      </c>
      <c r="L23" s="251" t="s">
        <v>708</v>
      </c>
      <c r="M23" s="251" t="s">
        <v>710</v>
      </c>
      <c r="N23" s="252">
        <v>1000</v>
      </c>
      <c r="O23" s="251">
        <v>1</v>
      </c>
      <c r="P23" s="252">
        <v>1000</v>
      </c>
      <c r="Q23" s="253">
        <v>487</v>
      </c>
      <c r="R23" s="254" t="s">
        <v>995</v>
      </c>
      <c r="S23" s="255">
        <v>664</v>
      </c>
      <c r="T23" s="256"/>
      <c r="U23" s="268"/>
      <c r="V23" s="708"/>
      <c r="W23" s="268"/>
      <c r="X23" s="407"/>
      <c r="Y23" s="712">
        <f t="shared" si="1"/>
        <v>0</v>
      </c>
    </row>
    <row r="24" spans="1:25" ht="51" customHeight="1" x14ac:dyDescent="0.25">
      <c r="A24" s="612" t="s">
        <v>961</v>
      </c>
      <c r="B24" s="87" t="s">
        <v>627</v>
      </c>
      <c r="C24" s="88">
        <v>56520</v>
      </c>
      <c r="D24" s="87" t="s">
        <v>628</v>
      </c>
      <c r="E24" s="87" t="s">
        <v>629</v>
      </c>
      <c r="F24" s="87" t="s">
        <v>722</v>
      </c>
      <c r="G24" s="87" t="s">
        <v>638</v>
      </c>
      <c r="H24" s="87" t="s">
        <v>639</v>
      </c>
      <c r="I24" s="87" t="s">
        <v>25</v>
      </c>
      <c r="J24" s="89">
        <v>3.1</v>
      </c>
      <c r="K24" s="87" t="s">
        <v>89</v>
      </c>
      <c r="L24" s="259" t="s">
        <v>708</v>
      </c>
      <c r="M24" s="259" t="s">
        <v>710</v>
      </c>
      <c r="N24" s="260">
        <v>3000</v>
      </c>
      <c r="O24" s="259">
        <v>1</v>
      </c>
      <c r="P24" s="260">
        <v>3000</v>
      </c>
      <c r="Q24" s="261">
        <v>487</v>
      </c>
      <c r="R24" s="262" t="s">
        <v>995</v>
      </c>
      <c r="S24" s="258">
        <v>664</v>
      </c>
      <c r="T24" s="256"/>
      <c r="U24" s="257"/>
      <c r="V24" s="262"/>
      <c r="W24" s="257"/>
      <c r="X24" s="407"/>
      <c r="Y24" s="650">
        <f t="shared" si="1"/>
        <v>0</v>
      </c>
    </row>
    <row r="25" spans="1:25" ht="216" customHeight="1" x14ac:dyDescent="0.25">
      <c r="A25" s="611" t="s">
        <v>968</v>
      </c>
      <c r="B25" s="82" t="s">
        <v>627</v>
      </c>
      <c r="C25" s="83">
        <v>51310</v>
      </c>
      <c r="D25" s="82" t="s">
        <v>653</v>
      </c>
      <c r="E25" s="82" t="s">
        <v>654</v>
      </c>
      <c r="F25" s="82" t="s">
        <v>722</v>
      </c>
      <c r="G25" s="82" t="s">
        <v>655</v>
      </c>
      <c r="H25" s="82" t="s">
        <v>1057</v>
      </c>
      <c r="I25" s="82" t="s">
        <v>6</v>
      </c>
      <c r="J25" s="84">
        <v>1.2</v>
      </c>
      <c r="K25" s="82" t="s">
        <v>14</v>
      </c>
      <c r="L25" s="251" t="s">
        <v>710</v>
      </c>
      <c r="M25" s="251" t="s">
        <v>708</v>
      </c>
      <c r="N25" s="252">
        <v>18550</v>
      </c>
      <c r="O25" s="251">
        <v>2</v>
      </c>
      <c r="P25" s="252">
        <v>37100</v>
      </c>
      <c r="Q25" s="253">
        <v>419</v>
      </c>
      <c r="R25" s="254" t="s">
        <v>996</v>
      </c>
      <c r="S25" s="258">
        <v>504</v>
      </c>
      <c r="T25" s="256"/>
      <c r="U25" s="257"/>
      <c r="V25" s="254"/>
      <c r="W25" s="257"/>
      <c r="X25" s="407"/>
      <c r="Y25" s="650">
        <f t="shared" si="1"/>
        <v>0</v>
      </c>
    </row>
    <row r="26" spans="1:25" ht="165" x14ac:dyDescent="0.25">
      <c r="A26" s="612" t="s">
        <v>969</v>
      </c>
      <c r="B26" s="87" t="s">
        <v>627</v>
      </c>
      <c r="C26" s="88">
        <v>55400</v>
      </c>
      <c r="D26" s="87" t="s">
        <v>653</v>
      </c>
      <c r="E26" s="87" t="s">
        <v>654</v>
      </c>
      <c r="F26" s="87" t="s">
        <v>722</v>
      </c>
      <c r="G26" s="87" t="s">
        <v>657</v>
      </c>
      <c r="H26" s="87" t="s">
        <v>658</v>
      </c>
      <c r="I26" s="87" t="s">
        <v>25</v>
      </c>
      <c r="J26" s="89">
        <v>1.2</v>
      </c>
      <c r="K26" s="87" t="s">
        <v>7</v>
      </c>
      <c r="L26" s="259" t="s">
        <v>708</v>
      </c>
      <c r="M26" s="259" t="s">
        <v>710</v>
      </c>
      <c r="N26" s="260">
        <v>2000</v>
      </c>
      <c r="O26" s="259">
        <v>1</v>
      </c>
      <c r="P26" s="260">
        <v>2000</v>
      </c>
      <c r="Q26" s="261">
        <v>419</v>
      </c>
      <c r="R26" s="262" t="s">
        <v>996</v>
      </c>
      <c r="S26" s="258">
        <v>593</v>
      </c>
      <c r="T26" s="256"/>
      <c r="U26" s="257"/>
      <c r="V26" s="262"/>
      <c r="W26" s="257"/>
      <c r="X26" s="407"/>
      <c r="Y26" s="650">
        <f t="shared" si="1"/>
        <v>0</v>
      </c>
    </row>
    <row r="27" spans="1:25" ht="210" x14ac:dyDescent="0.25">
      <c r="A27" s="612" t="s">
        <v>922</v>
      </c>
      <c r="B27" s="87" t="s">
        <v>525</v>
      </c>
      <c r="C27" s="88">
        <v>51310</v>
      </c>
      <c r="D27" s="87" t="s">
        <v>526</v>
      </c>
      <c r="E27" s="87" t="s">
        <v>527</v>
      </c>
      <c r="F27" s="87" t="s">
        <v>722</v>
      </c>
      <c r="G27" s="87" t="s">
        <v>528</v>
      </c>
      <c r="H27" s="87" t="s">
        <v>1372</v>
      </c>
      <c r="I27" s="87" t="s">
        <v>6</v>
      </c>
      <c r="J27" s="89">
        <v>1.2</v>
      </c>
      <c r="K27" s="87" t="s">
        <v>14</v>
      </c>
      <c r="L27" s="259" t="s">
        <v>710</v>
      </c>
      <c r="M27" s="259" t="s">
        <v>708</v>
      </c>
      <c r="N27" s="260">
        <v>18750</v>
      </c>
      <c r="O27" s="259">
        <v>1</v>
      </c>
      <c r="P27" s="260">
        <v>18750</v>
      </c>
      <c r="Q27" s="261">
        <v>387</v>
      </c>
      <c r="R27" s="262" t="s">
        <v>996</v>
      </c>
      <c r="S27" s="255">
        <v>664</v>
      </c>
      <c r="T27" s="256"/>
      <c r="U27" s="268"/>
      <c r="V27" s="710"/>
      <c r="W27" s="257"/>
      <c r="X27" s="407"/>
      <c r="Y27" s="650">
        <f t="shared" si="1"/>
        <v>0</v>
      </c>
    </row>
    <row r="28" spans="1:25" ht="150" x14ac:dyDescent="0.25">
      <c r="A28" s="611" t="s">
        <v>923</v>
      </c>
      <c r="B28" s="82" t="s">
        <v>525</v>
      </c>
      <c r="C28" s="83">
        <v>54100</v>
      </c>
      <c r="D28" s="82" t="s">
        <v>526</v>
      </c>
      <c r="E28" s="82" t="s">
        <v>527</v>
      </c>
      <c r="F28" s="82" t="s">
        <v>722</v>
      </c>
      <c r="G28" s="82" t="s">
        <v>530</v>
      </c>
      <c r="H28" s="82" t="s">
        <v>531</v>
      </c>
      <c r="I28" s="82" t="s">
        <v>25</v>
      </c>
      <c r="J28" s="84">
        <v>1.5</v>
      </c>
      <c r="K28" s="82" t="s">
        <v>168</v>
      </c>
      <c r="L28" s="251" t="s">
        <v>708</v>
      </c>
      <c r="M28" s="251" t="s">
        <v>710</v>
      </c>
      <c r="N28" s="252">
        <v>1000</v>
      </c>
      <c r="O28" s="251">
        <v>1</v>
      </c>
      <c r="P28" s="252">
        <v>1000</v>
      </c>
      <c r="Q28" s="253">
        <v>388</v>
      </c>
      <c r="R28" s="254" t="s">
        <v>996</v>
      </c>
      <c r="S28" s="258">
        <v>898</v>
      </c>
      <c r="T28" s="256"/>
      <c r="U28" s="257"/>
      <c r="V28" s="254"/>
      <c r="W28" s="257"/>
      <c r="X28" s="407"/>
      <c r="Y28" s="650">
        <f t="shared" si="1"/>
        <v>0</v>
      </c>
    </row>
    <row r="29" spans="1:25" ht="120" x14ac:dyDescent="0.25">
      <c r="A29" s="612" t="s">
        <v>924</v>
      </c>
      <c r="B29" s="87" t="s">
        <v>525</v>
      </c>
      <c r="C29" s="88">
        <v>51230</v>
      </c>
      <c r="D29" s="87" t="s">
        <v>526</v>
      </c>
      <c r="E29" s="87" t="s">
        <v>527</v>
      </c>
      <c r="F29" s="87" t="s">
        <v>722</v>
      </c>
      <c r="G29" s="87" t="s">
        <v>532</v>
      </c>
      <c r="H29" s="87" t="s">
        <v>533</v>
      </c>
      <c r="I29" s="87" t="s">
        <v>6</v>
      </c>
      <c r="J29" s="89">
        <v>1.5</v>
      </c>
      <c r="K29" s="87" t="s">
        <v>112</v>
      </c>
      <c r="L29" s="259" t="s">
        <v>710</v>
      </c>
      <c r="M29" s="259" t="s">
        <v>708</v>
      </c>
      <c r="N29" s="260">
        <v>52000</v>
      </c>
      <c r="O29" s="259">
        <v>1</v>
      </c>
      <c r="P29" s="260">
        <v>46528</v>
      </c>
      <c r="Q29" s="261">
        <v>403</v>
      </c>
      <c r="R29" s="262" t="s">
        <v>995</v>
      </c>
      <c r="S29" s="255">
        <v>796</v>
      </c>
      <c r="T29" s="256">
        <v>4</v>
      </c>
      <c r="U29" s="257">
        <v>46528</v>
      </c>
      <c r="V29" s="262"/>
      <c r="W29" s="257">
        <v>46528</v>
      </c>
      <c r="X29" s="407"/>
      <c r="Y29" s="650">
        <f t="shared" si="1"/>
        <v>46528</v>
      </c>
    </row>
    <row r="30" spans="1:25" ht="75" x14ac:dyDescent="0.25">
      <c r="A30" s="611" t="s">
        <v>925</v>
      </c>
      <c r="B30" s="82" t="s">
        <v>525</v>
      </c>
      <c r="C30" s="83">
        <v>59110</v>
      </c>
      <c r="D30" s="82" t="s">
        <v>534</v>
      </c>
      <c r="E30" s="82" t="s">
        <v>535</v>
      </c>
      <c r="F30" s="82" t="s">
        <v>722</v>
      </c>
      <c r="G30" s="82" t="s">
        <v>536</v>
      </c>
      <c r="H30" s="82" t="s">
        <v>537</v>
      </c>
      <c r="I30" s="82" t="s">
        <v>25</v>
      </c>
      <c r="J30" s="84">
        <v>1.3</v>
      </c>
      <c r="K30" s="82" t="s">
        <v>89</v>
      </c>
      <c r="L30" s="251" t="s">
        <v>710</v>
      </c>
      <c r="M30" s="251" t="s">
        <v>710</v>
      </c>
      <c r="N30" s="252">
        <v>10000</v>
      </c>
      <c r="O30" s="251">
        <v>1</v>
      </c>
      <c r="P30" s="252">
        <v>10000</v>
      </c>
      <c r="Q30" s="253">
        <v>417</v>
      </c>
      <c r="R30" s="254" t="s">
        <v>995</v>
      </c>
      <c r="S30" s="258">
        <v>643</v>
      </c>
      <c r="T30" s="256"/>
      <c r="U30" s="358"/>
      <c r="V30" s="709" t="s">
        <v>1158</v>
      </c>
      <c r="W30" s="358"/>
      <c r="X30" s="407"/>
      <c r="Y30" s="711">
        <f t="shared" si="1"/>
        <v>0</v>
      </c>
    </row>
    <row r="31" spans="1:25" ht="90" x14ac:dyDescent="0.25">
      <c r="A31" s="612" t="s">
        <v>926</v>
      </c>
      <c r="B31" s="87" t="s">
        <v>525</v>
      </c>
      <c r="C31" s="88">
        <v>53550</v>
      </c>
      <c r="D31" s="87" t="s">
        <v>534</v>
      </c>
      <c r="E31" s="87" t="s">
        <v>535</v>
      </c>
      <c r="F31" s="87" t="s">
        <v>722</v>
      </c>
      <c r="G31" s="87" t="s">
        <v>538</v>
      </c>
      <c r="H31" s="87" t="s">
        <v>539</v>
      </c>
      <c r="I31" s="87" t="s">
        <v>25</v>
      </c>
      <c r="J31" s="89">
        <v>1.3</v>
      </c>
      <c r="K31" s="87" t="s">
        <v>7</v>
      </c>
      <c r="L31" s="259" t="s">
        <v>708</v>
      </c>
      <c r="M31" s="259" t="s">
        <v>710</v>
      </c>
      <c r="N31" s="260">
        <v>2500</v>
      </c>
      <c r="O31" s="259">
        <v>1</v>
      </c>
      <c r="P31" s="260">
        <v>2500</v>
      </c>
      <c r="Q31" s="261">
        <v>416</v>
      </c>
      <c r="R31" s="262" t="s">
        <v>996</v>
      </c>
      <c r="S31" s="258">
        <v>911</v>
      </c>
      <c r="T31" s="256">
        <v>5</v>
      </c>
      <c r="U31" s="257">
        <v>2000</v>
      </c>
      <c r="V31" s="262"/>
      <c r="W31" s="257">
        <v>2000</v>
      </c>
      <c r="X31" s="407"/>
      <c r="Y31" s="650">
        <f t="shared" si="1"/>
        <v>2000</v>
      </c>
    </row>
    <row r="32" spans="1:25" ht="158.25" customHeight="1" x14ac:dyDescent="0.25">
      <c r="A32" s="611" t="s">
        <v>927</v>
      </c>
      <c r="B32" s="82" t="s">
        <v>525</v>
      </c>
      <c r="C32" s="83">
        <v>54100</v>
      </c>
      <c r="D32" s="82" t="s">
        <v>534</v>
      </c>
      <c r="E32" s="82" t="s">
        <v>535</v>
      </c>
      <c r="F32" s="82" t="s">
        <v>722</v>
      </c>
      <c r="G32" s="82" t="s">
        <v>540</v>
      </c>
      <c r="H32" s="82" t="s">
        <v>541</v>
      </c>
      <c r="I32" s="82" t="s">
        <v>25</v>
      </c>
      <c r="J32" s="84">
        <v>1.3</v>
      </c>
      <c r="K32" s="82" t="s">
        <v>7</v>
      </c>
      <c r="L32" s="251" t="s">
        <v>708</v>
      </c>
      <c r="M32" s="251" t="s">
        <v>710</v>
      </c>
      <c r="N32" s="252">
        <v>2425</v>
      </c>
      <c r="O32" s="251">
        <v>1</v>
      </c>
      <c r="P32" s="252">
        <v>2425</v>
      </c>
      <c r="Q32" s="253">
        <v>416</v>
      </c>
      <c r="R32" s="254" t="s">
        <v>996</v>
      </c>
      <c r="S32" s="258">
        <v>698</v>
      </c>
      <c r="T32" s="256"/>
      <c r="U32" s="257"/>
      <c r="V32" s="254"/>
      <c r="W32" s="257"/>
      <c r="X32" s="407"/>
      <c r="Y32" s="650">
        <f t="shared" si="1"/>
        <v>0</v>
      </c>
    </row>
    <row r="33" spans="1:25" ht="199.5" customHeight="1" x14ac:dyDescent="0.25">
      <c r="A33" s="612" t="s">
        <v>769</v>
      </c>
      <c r="B33" s="87" t="s">
        <v>96</v>
      </c>
      <c r="C33" s="88">
        <v>51230</v>
      </c>
      <c r="D33" s="87" t="s">
        <v>97</v>
      </c>
      <c r="E33" s="87" t="s">
        <v>98</v>
      </c>
      <c r="F33" s="87" t="s">
        <v>722</v>
      </c>
      <c r="G33" s="87" t="s">
        <v>1007</v>
      </c>
      <c r="H33" s="87" t="s">
        <v>99</v>
      </c>
      <c r="I33" s="87" t="s">
        <v>6</v>
      </c>
      <c r="J33" s="89" t="s">
        <v>100</v>
      </c>
      <c r="K33" s="87" t="s">
        <v>14</v>
      </c>
      <c r="L33" s="259" t="s">
        <v>708</v>
      </c>
      <c r="M33" s="259" t="s">
        <v>710</v>
      </c>
      <c r="N33" s="260">
        <v>54000</v>
      </c>
      <c r="O33" s="259">
        <v>1</v>
      </c>
      <c r="P33" s="260">
        <v>46528</v>
      </c>
      <c r="Q33" s="261">
        <v>350</v>
      </c>
      <c r="R33" s="262" t="s">
        <v>996</v>
      </c>
      <c r="S33" s="255">
        <v>608</v>
      </c>
      <c r="T33" s="256"/>
      <c r="U33" s="257"/>
      <c r="V33" s="262"/>
      <c r="W33" s="257"/>
      <c r="X33" s="407"/>
      <c r="Y33" s="650">
        <f t="shared" si="1"/>
        <v>0</v>
      </c>
    </row>
    <row r="34" spans="1:25" ht="141.75" customHeight="1" x14ac:dyDescent="0.25">
      <c r="A34" s="611" t="s">
        <v>770</v>
      </c>
      <c r="B34" s="82" t="s">
        <v>96</v>
      </c>
      <c r="C34" s="83">
        <v>54100</v>
      </c>
      <c r="D34" s="82" t="s">
        <v>97</v>
      </c>
      <c r="E34" s="82" t="s">
        <v>98</v>
      </c>
      <c r="F34" s="82" t="s">
        <v>722</v>
      </c>
      <c r="G34" s="82" t="s">
        <v>101</v>
      </c>
      <c r="H34" s="82" t="s">
        <v>102</v>
      </c>
      <c r="I34" s="82" t="s">
        <v>25</v>
      </c>
      <c r="J34" s="84" t="s">
        <v>100</v>
      </c>
      <c r="K34" s="82" t="s">
        <v>14</v>
      </c>
      <c r="L34" s="251" t="s">
        <v>708</v>
      </c>
      <c r="M34" s="251" t="s">
        <v>710</v>
      </c>
      <c r="N34" s="252">
        <v>30000</v>
      </c>
      <c r="O34" s="251">
        <v>1</v>
      </c>
      <c r="P34" s="252">
        <v>30000</v>
      </c>
      <c r="Q34" s="253">
        <v>350</v>
      </c>
      <c r="R34" s="254" t="s">
        <v>996</v>
      </c>
      <c r="S34" s="258">
        <v>608</v>
      </c>
      <c r="T34" s="256"/>
      <c r="U34" s="257"/>
      <c r="V34" s="254"/>
      <c r="W34" s="257"/>
      <c r="X34" s="407"/>
      <c r="Y34" s="650">
        <f t="shared" si="1"/>
        <v>0</v>
      </c>
    </row>
    <row r="35" spans="1:25" ht="60" x14ac:dyDescent="0.25">
      <c r="A35" s="612" t="s">
        <v>975</v>
      </c>
      <c r="B35" s="87" t="s">
        <v>96</v>
      </c>
      <c r="C35" s="88">
        <v>53550</v>
      </c>
      <c r="D35" s="87" t="s">
        <v>673</v>
      </c>
      <c r="E35" s="87" t="s">
        <v>674</v>
      </c>
      <c r="F35" s="87" t="s">
        <v>722</v>
      </c>
      <c r="G35" s="87" t="s">
        <v>675</v>
      </c>
      <c r="H35" s="87" t="s">
        <v>1117</v>
      </c>
      <c r="I35" s="87" t="s">
        <v>25</v>
      </c>
      <c r="J35" s="89">
        <v>1.3</v>
      </c>
      <c r="K35" s="87" t="s">
        <v>112</v>
      </c>
      <c r="L35" s="259" t="s">
        <v>708</v>
      </c>
      <c r="M35" s="259" t="s">
        <v>710</v>
      </c>
      <c r="N35" s="260">
        <v>28700</v>
      </c>
      <c r="O35" s="259">
        <v>1</v>
      </c>
      <c r="P35" s="260">
        <v>60150</v>
      </c>
      <c r="Q35" s="261">
        <v>423</v>
      </c>
      <c r="R35" s="262" t="s">
        <v>996</v>
      </c>
      <c r="S35" s="255">
        <v>608</v>
      </c>
      <c r="T35" s="256"/>
      <c r="U35" s="268"/>
      <c r="V35" s="710"/>
      <c r="W35" s="268"/>
      <c r="X35" s="407"/>
      <c r="Y35" s="712">
        <f t="shared" si="1"/>
        <v>0</v>
      </c>
    </row>
    <row r="36" spans="1:25" ht="105" x14ac:dyDescent="0.25">
      <c r="A36" s="611" t="s">
        <v>976</v>
      </c>
      <c r="B36" s="82" t="s">
        <v>96</v>
      </c>
      <c r="C36" s="83">
        <v>53550</v>
      </c>
      <c r="D36" s="82" t="s">
        <v>673</v>
      </c>
      <c r="E36" s="82" t="s">
        <v>674</v>
      </c>
      <c r="F36" s="82" t="s">
        <v>722</v>
      </c>
      <c r="G36" s="82" t="s">
        <v>676</v>
      </c>
      <c r="H36" s="82" t="s">
        <v>1060</v>
      </c>
      <c r="I36" s="82" t="s">
        <v>25</v>
      </c>
      <c r="J36" s="84">
        <v>1.3</v>
      </c>
      <c r="K36" s="82" t="s">
        <v>112</v>
      </c>
      <c r="L36" s="251" t="s">
        <v>708</v>
      </c>
      <c r="M36" s="251" t="s">
        <v>710</v>
      </c>
      <c r="N36" s="252">
        <v>8000</v>
      </c>
      <c r="O36" s="251">
        <v>1</v>
      </c>
      <c r="P36" s="252">
        <v>10000</v>
      </c>
      <c r="Q36" s="253">
        <v>423</v>
      </c>
      <c r="R36" s="254" t="s">
        <v>996</v>
      </c>
      <c r="S36" s="258">
        <v>608</v>
      </c>
      <c r="T36" s="256"/>
      <c r="U36" s="257"/>
      <c r="V36" s="254"/>
      <c r="W36" s="257"/>
      <c r="X36" s="407"/>
      <c r="Y36" s="650">
        <f t="shared" si="1"/>
        <v>0</v>
      </c>
    </row>
    <row r="37" spans="1:25" ht="275.25" customHeight="1" x14ac:dyDescent="0.25">
      <c r="A37" s="612" t="s">
        <v>977</v>
      </c>
      <c r="B37" s="87" t="s">
        <v>96</v>
      </c>
      <c r="C37" s="88">
        <v>51230</v>
      </c>
      <c r="D37" s="87" t="s">
        <v>673</v>
      </c>
      <c r="E37" s="87" t="s">
        <v>674</v>
      </c>
      <c r="F37" s="87" t="s">
        <v>722</v>
      </c>
      <c r="G37" s="87" t="s">
        <v>678</v>
      </c>
      <c r="H37" s="87" t="s">
        <v>1061</v>
      </c>
      <c r="I37" s="87" t="s">
        <v>6</v>
      </c>
      <c r="J37" s="89" t="s">
        <v>680</v>
      </c>
      <c r="K37" s="87" t="s">
        <v>14</v>
      </c>
      <c r="L37" s="259" t="s">
        <v>710</v>
      </c>
      <c r="M37" s="259" t="s">
        <v>708</v>
      </c>
      <c r="N37" s="260">
        <v>54297</v>
      </c>
      <c r="O37" s="259">
        <v>1</v>
      </c>
      <c r="P37" s="260">
        <v>46528</v>
      </c>
      <c r="Q37" s="261">
        <v>424</v>
      </c>
      <c r="R37" s="262" t="s">
        <v>996</v>
      </c>
      <c r="S37" s="255">
        <v>608</v>
      </c>
      <c r="T37" s="256"/>
      <c r="U37" s="257"/>
      <c r="V37" s="262"/>
      <c r="W37" s="257"/>
      <c r="X37" s="407"/>
      <c r="Y37" s="650">
        <f t="shared" si="1"/>
        <v>0</v>
      </c>
    </row>
    <row r="38" spans="1:25" ht="135" x14ac:dyDescent="0.25">
      <c r="A38" s="611" t="s">
        <v>978</v>
      </c>
      <c r="B38" s="82" t="s">
        <v>96</v>
      </c>
      <c r="C38" s="83">
        <v>51310</v>
      </c>
      <c r="D38" s="82" t="s">
        <v>673</v>
      </c>
      <c r="E38" s="82" t="s">
        <v>674</v>
      </c>
      <c r="F38" s="82" t="s">
        <v>722</v>
      </c>
      <c r="G38" s="82" t="s">
        <v>681</v>
      </c>
      <c r="H38" s="82" t="s">
        <v>682</v>
      </c>
      <c r="I38" s="82" t="s">
        <v>6</v>
      </c>
      <c r="J38" s="84" t="s">
        <v>680</v>
      </c>
      <c r="K38" s="82" t="s">
        <v>7</v>
      </c>
      <c r="L38" s="251" t="s">
        <v>708</v>
      </c>
      <c r="M38" s="251" t="s">
        <v>708</v>
      </c>
      <c r="N38" s="252">
        <v>19500</v>
      </c>
      <c r="O38" s="251">
        <v>3</v>
      </c>
      <c r="P38" s="252">
        <v>54000</v>
      </c>
      <c r="Q38" s="253">
        <v>425</v>
      </c>
      <c r="R38" s="254" t="s">
        <v>996</v>
      </c>
      <c r="S38" s="255">
        <v>910</v>
      </c>
      <c r="T38" s="256"/>
      <c r="U38" s="257"/>
      <c r="V38" s="254"/>
      <c r="W38" s="257"/>
      <c r="X38" s="407"/>
      <c r="Y38" s="650">
        <f t="shared" si="1"/>
        <v>0</v>
      </c>
    </row>
    <row r="39" spans="1:25" ht="120" x14ac:dyDescent="0.25">
      <c r="A39" s="611" t="s">
        <v>980</v>
      </c>
      <c r="B39" s="82" t="s">
        <v>96</v>
      </c>
      <c r="C39" s="83">
        <v>53500</v>
      </c>
      <c r="D39" s="82" t="s">
        <v>673</v>
      </c>
      <c r="E39" s="82" t="s">
        <v>674</v>
      </c>
      <c r="F39" s="82" t="s">
        <v>722</v>
      </c>
      <c r="G39" s="82" t="s">
        <v>684</v>
      </c>
      <c r="H39" s="82" t="s">
        <v>685</v>
      </c>
      <c r="I39" s="82" t="s">
        <v>25</v>
      </c>
      <c r="J39" s="84" t="s">
        <v>680</v>
      </c>
      <c r="K39" s="82" t="s">
        <v>686</v>
      </c>
      <c r="L39" s="251" t="s">
        <v>710</v>
      </c>
      <c r="M39" s="251" t="s">
        <v>710</v>
      </c>
      <c r="N39" s="252">
        <v>38000</v>
      </c>
      <c r="O39" s="251">
        <v>1</v>
      </c>
      <c r="P39" s="252">
        <v>38000</v>
      </c>
      <c r="Q39" s="253">
        <v>424</v>
      </c>
      <c r="R39" s="254" t="s">
        <v>996</v>
      </c>
      <c r="S39" s="258">
        <v>609</v>
      </c>
      <c r="T39" s="256"/>
      <c r="U39" s="257"/>
      <c r="V39" s="254"/>
      <c r="W39" s="257"/>
      <c r="X39" s="407"/>
      <c r="Y39" s="650">
        <f t="shared" si="1"/>
        <v>0</v>
      </c>
    </row>
    <row r="40" spans="1:25" ht="195" x14ac:dyDescent="0.25">
      <c r="A40" s="612" t="s">
        <v>981</v>
      </c>
      <c r="B40" s="87" t="s">
        <v>96</v>
      </c>
      <c r="C40" s="88">
        <v>51230</v>
      </c>
      <c r="D40" s="87" t="s">
        <v>687</v>
      </c>
      <c r="E40" s="87" t="s">
        <v>688</v>
      </c>
      <c r="F40" s="87" t="s">
        <v>722</v>
      </c>
      <c r="G40" s="87" t="s">
        <v>1006</v>
      </c>
      <c r="H40" s="87" t="s">
        <v>689</v>
      </c>
      <c r="I40" s="87" t="s">
        <v>6</v>
      </c>
      <c r="J40" s="89" t="s">
        <v>690</v>
      </c>
      <c r="K40" s="87" t="s">
        <v>14</v>
      </c>
      <c r="L40" s="259" t="s">
        <v>710</v>
      </c>
      <c r="M40" s="259" t="s">
        <v>710</v>
      </c>
      <c r="N40" s="260">
        <v>40033</v>
      </c>
      <c r="O40" s="259">
        <v>1</v>
      </c>
      <c r="P40" s="260">
        <v>42520</v>
      </c>
      <c r="Q40" s="261">
        <v>348</v>
      </c>
      <c r="R40" s="262" t="s">
        <v>995</v>
      </c>
      <c r="S40" s="258">
        <v>737</v>
      </c>
      <c r="T40" s="256">
        <v>6</v>
      </c>
      <c r="U40" s="257">
        <v>45000</v>
      </c>
      <c r="V40" s="262"/>
      <c r="W40" s="257">
        <v>45000</v>
      </c>
      <c r="X40" s="407"/>
      <c r="Y40" s="650">
        <f t="shared" si="1"/>
        <v>45000</v>
      </c>
    </row>
    <row r="41" spans="1:25" ht="156.75" customHeight="1" x14ac:dyDescent="0.25">
      <c r="A41" s="611" t="s">
        <v>982</v>
      </c>
      <c r="B41" s="82" t="s">
        <v>96</v>
      </c>
      <c r="C41" s="83">
        <v>51310</v>
      </c>
      <c r="D41" s="82" t="s">
        <v>687</v>
      </c>
      <c r="E41" s="82" t="s">
        <v>688</v>
      </c>
      <c r="F41" s="82" t="s">
        <v>722</v>
      </c>
      <c r="G41" s="82" t="s">
        <v>691</v>
      </c>
      <c r="H41" s="82" t="s">
        <v>692</v>
      </c>
      <c r="I41" s="82" t="s">
        <v>6</v>
      </c>
      <c r="J41" s="84" t="s">
        <v>690</v>
      </c>
      <c r="K41" s="82" t="s">
        <v>7</v>
      </c>
      <c r="L41" s="251" t="s">
        <v>710</v>
      </c>
      <c r="M41" s="251" t="s">
        <v>710</v>
      </c>
      <c r="N41" s="252">
        <v>11</v>
      </c>
      <c r="O41" s="251">
        <v>2080</v>
      </c>
      <c r="P41" s="252">
        <v>22880</v>
      </c>
      <c r="Q41" s="253">
        <v>348</v>
      </c>
      <c r="R41" s="254" t="s">
        <v>995</v>
      </c>
      <c r="S41" s="255">
        <v>893</v>
      </c>
      <c r="T41" s="256"/>
      <c r="U41" s="257"/>
      <c r="V41" s="254"/>
      <c r="W41" s="257"/>
      <c r="X41" s="407"/>
      <c r="Y41" s="650">
        <f t="shared" si="1"/>
        <v>0</v>
      </c>
    </row>
    <row r="42" spans="1:25" ht="52.5" customHeight="1" x14ac:dyDescent="0.25">
      <c r="A42" s="612" t="s">
        <v>983</v>
      </c>
      <c r="B42" s="87" t="s">
        <v>96</v>
      </c>
      <c r="C42" s="88">
        <v>53920</v>
      </c>
      <c r="D42" s="87" t="s">
        <v>687</v>
      </c>
      <c r="E42" s="87" t="s">
        <v>688</v>
      </c>
      <c r="F42" s="87" t="s">
        <v>722</v>
      </c>
      <c r="G42" s="87" t="s">
        <v>693</v>
      </c>
      <c r="H42" s="87" t="s">
        <v>694</v>
      </c>
      <c r="I42" s="87" t="s">
        <v>25</v>
      </c>
      <c r="J42" s="89">
        <v>1.4</v>
      </c>
      <c r="K42" s="87" t="s">
        <v>28</v>
      </c>
      <c r="L42" s="259" t="s">
        <v>710</v>
      </c>
      <c r="M42" s="259" t="s">
        <v>710</v>
      </c>
      <c r="N42" s="260">
        <v>7600</v>
      </c>
      <c r="O42" s="259">
        <v>1</v>
      </c>
      <c r="P42" s="260">
        <v>7600</v>
      </c>
      <c r="Q42" s="261">
        <v>349</v>
      </c>
      <c r="R42" s="262" t="s">
        <v>995</v>
      </c>
      <c r="S42" s="255">
        <v>706</v>
      </c>
      <c r="T42" s="256"/>
      <c r="U42" s="358"/>
      <c r="V42" s="707" t="s">
        <v>1159</v>
      </c>
      <c r="W42" s="358"/>
      <c r="X42" s="407"/>
      <c r="Y42" s="713">
        <f t="shared" si="1"/>
        <v>0</v>
      </c>
    </row>
    <row r="43" spans="1:25" ht="47.25" customHeight="1" x14ac:dyDescent="0.25">
      <c r="A43" s="611" t="s">
        <v>984</v>
      </c>
      <c r="B43" s="82" t="s">
        <v>96</v>
      </c>
      <c r="C43" s="83">
        <v>54101</v>
      </c>
      <c r="D43" s="82" t="s">
        <v>687</v>
      </c>
      <c r="E43" s="82" t="s">
        <v>688</v>
      </c>
      <c r="F43" s="82" t="s">
        <v>722</v>
      </c>
      <c r="G43" s="82" t="s">
        <v>695</v>
      </c>
      <c r="H43" s="82" t="s">
        <v>696</v>
      </c>
      <c r="I43" s="82" t="s">
        <v>25</v>
      </c>
      <c r="J43" s="84" t="s">
        <v>690</v>
      </c>
      <c r="K43" s="82" t="s">
        <v>28</v>
      </c>
      <c r="L43" s="251" t="s">
        <v>710</v>
      </c>
      <c r="M43" s="251" t="s">
        <v>710</v>
      </c>
      <c r="N43" s="252">
        <v>1</v>
      </c>
      <c r="O43" s="251">
        <v>46250</v>
      </c>
      <c r="P43" s="252">
        <v>46250</v>
      </c>
      <c r="Q43" s="253">
        <v>348</v>
      </c>
      <c r="R43" s="254" t="s">
        <v>995</v>
      </c>
      <c r="S43" s="258">
        <v>893</v>
      </c>
      <c r="T43" s="256"/>
      <c r="U43" s="358"/>
      <c r="V43" s="707" t="s">
        <v>1159</v>
      </c>
      <c r="W43" s="358"/>
      <c r="X43" s="407"/>
      <c r="Y43" s="713">
        <f t="shared" si="1"/>
        <v>0</v>
      </c>
    </row>
    <row r="44" spans="1:25" ht="48" customHeight="1" x14ac:dyDescent="0.25">
      <c r="A44" s="612" t="s">
        <v>985</v>
      </c>
      <c r="B44" s="87" t="s">
        <v>96</v>
      </c>
      <c r="C44" s="88">
        <v>54101</v>
      </c>
      <c r="D44" s="87" t="s">
        <v>687</v>
      </c>
      <c r="E44" s="87" t="s">
        <v>688</v>
      </c>
      <c r="F44" s="87" t="s">
        <v>722</v>
      </c>
      <c r="G44" s="87" t="s">
        <v>697</v>
      </c>
      <c r="H44" s="87" t="s">
        <v>698</v>
      </c>
      <c r="I44" s="87" t="s">
        <v>25</v>
      </c>
      <c r="J44" s="89" t="s">
        <v>690</v>
      </c>
      <c r="K44" s="87" t="s">
        <v>28</v>
      </c>
      <c r="L44" s="259" t="s">
        <v>710</v>
      </c>
      <c r="M44" s="259" t="s">
        <v>710</v>
      </c>
      <c r="N44" s="260">
        <v>1</v>
      </c>
      <c r="O44" s="259">
        <v>400</v>
      </c>
      <c r="P44" s="260">
        <v>400</v>
      </c>
      <c r="Q44" s="261">
        <v>348</v>
      </c>
      <c r="R44" s="262" t="s">
        <v>995</v>
      </c>
      <c r="S44" s="255">
        <v>893</v>
      </c>
      <c r="T44" s="256"/>
      <c r="U44" s="358"/>
      <c r="V44" s="707" t="s">
        <v>1159</v>
      </c>
      <c r="W44" s="358"/>
      <c r="X44" s="407"/>
      <c r="Y44" s="713">
        <f t="shared" si="1"/>
        <v>0</v>
      </c>
    </row>
    <row r="45" spans="1:25" ht="120" x14ac:dyDescent="0.25">
      <c r="A45" s="611" t="s">
        <v>986</v>
      </c>
      <c r="B45" s="82" t="s">
        <v>96</v>
      </c>
      <c r="C45" s="83">
        <v>55400</v>
      </c>
      <c r="D45" s="82" t="s">
        <v>687</v>
      </c>
      <c r="E45" s="82" t="s">
        <v>688</v>
      </c>
      <c r="F45" s="82" t="s">
        <v>722</v>
      </c>
      <c r="G45" s="82" t="s">
        <v>699</v>
      </c>
      <c r="H45" s="82" t="s">
        <v>1058</v>
      </c>
      <c r="I45" s="82" t="s">
        <v>25</v>
      </c>
      <c r="J45" s="84" t="s">
        <v>690</v>
      </c>
      <c r="K45" s="82" t="s">
        <v>89</v>
      </c>
      <c r="L45" s="251" t="s">
        <v>710</v>
      </c>
      <c r="M45" s="251" t="s">
        <v>710</v>
      </c>
      <c r="N45" s="252">
        <v>250</v>
      </c>
      <c r="O45" s="251">
        <v>1</v>
      </c>
      <c r="P45" s="252">
        <v>250</v>
      </c>
      <c r="Q45" s="253">
        <v>348</v>
      </c>
      <c r="R45" s="254" t="s">
        <v>995</v>
      </c>
      <c r="S45" s="258">
        <v>893</v>
      </c>
      <c r="T45" s="256"/>
      <c r="U45" s="178"/>
      <c r="V45" s="272" t="s">
        <v>1159</v>
      </c>
      <c r="W45" s="178"/>
      <c r="X45" s="407"/>
      <c r="Y45" s="462">
        <f t="shared" si="1"/>
        <v>0</v>
      </c>
    </row>
    <row r="46" spans="1:25" ht="51.75" customHeight="1" x14ac:dyDescent="0.25">
      <c r="A46" s="612" t="s">
        <v>987</v>
      </c>
      <c r="B46" s="87" t="s">
        <v>96</v>
      </c>
      <c r="C46" s="88">
        <v>53210</v>
      </c>
      <c r="D46" s="87" t="s">
        <v>687</v>
      </c>
      <c r="E46" s="87" t="s">
        <v>688</v>
      </c>
      <c r="F46" s="87" t="s">
        <v>722</v>
      </c>
      <c r="G46" s="87" t="s">
        <v>701</v>
      </c>
      <c r="H46" s="87" t="s">
        <v>702</v>
      </c>
      <c r="I46" s="87" t="s">
        <v>25</v>
      </c>
      <c r="J46" s="89" t="s">
        <v>690</v>
      </c>
      <c r="K46" s="87" t="s">
        <v>14</v>
      </c>
      <c r="L46" s="259" t="s">
        <v>710</v>
      </c>
      <c r="M46" s="259" t="s">
        <v>710</v>
      </c>
      <c r="N46" s="260">
        <v>950</v>
      </c>
      <c r="O46" s="259">
        <v>1</v>
      </c>
      <c r="P46" s="260">
        <v>950</v>
      </c>
      <c r="Q46" s="261">
        <v>348</v>
      </c>
      <c r="R46" s="262" t="s">
        <v>995</v>
      </c>
      <c r="S46" s="255">
        <v>658</v>
      </c>
      <c r="T46" s="256"/>
      <c r="U46" s="178"/>
      <c r="V46" s="272" t="s">
        <v>1159</v>
      </c>
      <c r="W46" s="178"/>
      <c r="X46" s="407"/>
      <c r="Y46" s="462">
        <f t="shared" si="1"/>
        <v>0</v>
      </c>
    </row>
    <row r="47" spans="1:25" ht="49.5" customHeight="1" x14ac:dyDescent="0.25">
      <c r="A47" s="611" t="s">
        <v>988</v>
      </c>
      <c r="B47" s="82" t="s">
        <v>96</v>
      </c>
      <c r="C47" s="83">
        <v>53920</v>
      </c>
      <c r="D47" s="82" t="s">
        <v>687</v>
      </c>
      <c r="E47" s="82" t="s">
        <v>688</v>
      </c>
      <c r="F47" s="82" t="s">
        <v>722</v>
      </c>
      <c r="G47" s="82" t="s">
        <v>703</v>
      </c>
      <c r="H47" s="82" t="s">
        <v>704</v>
      </c>
      <c r="I47" s="82" t="s">
        <v>25</v>
      </c>
      <c r="J47" s="84" t="s">
        <v>690</v>
      </c>
      <c r="K47" s="82" t="s">
        <v>28</v>
      </c>
      <c r="L47" s="251" t="s">
        <v>710</v>
      </c>
      <c r="M47" s="251" t="s">
        <v>710</v>
      </c>
      <c r="N47" s="252">
        <v>400</v>
      </c>
      <c r="O47" s="251">
        <v>1</v>
      </c>
      <c r="P47" s="252">
        <v>400</v>
      </c>
      <c r="Q47" s="253">
        <v>348</v>
      </c>
      <c r="R47" s="254" t="s">
        <v>995</v>
      </c>
      <c r="S47" s="258">
        <v>704</v>
      </c>
      <c r="T47" s="256"/>
      <c r="U47" s="178"/>
      <c r="V47" s="272" t="s">
        <v>1159</v>
      </c>
      <c r="W47" s="178"/>
      <c r="X47" s="407"/>
      <c r="Y47" s="462">
        <f t="shared" si="1"/>
        <v>0</v>
      </c>
    </row>
    <row r="48" spans="1:25" ht="124.5" customHeight="1" x14ac:dyDescent="0.25">
      <c r="A48" s="612" t="s">
        <v>989</v>
      </c>
      <c r="B48" s="87" t="s">
        <v>96</v>
      </c>
      <c r="C48" s="88">
        <v>51310</v>
      </c>
      <c r="D48" s="87" t="s">
        <v>687</v>
      </c>
      <c r="E48" s="87" t="s">
        <v>688</v>
      </c>
      <c r="F48" s="87" t="s">
        <v>722</v>
      </c>
      <c r="G48" s="87" t="s">
        <v>705</v>
      </c>
      <c r="H48" s="87" t="s">
        <v>1059</v>
      </c>
      <c r="I48" s="87" t="s">
        <v>6</v>
      </c>
      <c r="J48" s="89" t="s">
        <v>690</v>
      </c>
      <c r="K48" s="87" t="s">
        <v>7</v>
      </c>
      <c r="L48" s="259" t="s">
        <v>710</v>
      </c>
      <c r="M48" s="259" t="s">
        <v>708</v>
      </c>
      <c r="N48" s="260">
        <v>20</v>
      </c>
      <c r="O48" s="259">
        <v>1040</v>
      </c>
      <c r="P48" s="260">
        <v>20800</v>
      </c>
      <c r="Q48" s="261">
        <v>348</v>
      </c>
      <c r="R48" s="262" t="s">
        <v>995</v>
      </c>
      <c r="S48" s="255">
        <v>705</v>
      </c>
      <c r="T48" s="256"/>
      <c r="U48" s="268"/>
      <c r="V48" s="710"/>
      <c r="W48" s="268"/>
      <c r="X48" s="407"/>
      <c r="Y48" s="712">
        <f t="shared" si="1"/>
        <v>0</v>
      </c>
    </row>
    <row r="49" spans="1:25" ht="257.25" customHeight="1" x14ac:dyDescent="0.25">
      <c r="A49" s="611" t="s">
        <v>909</v>
      </c>
      <c r="B49" s="82" t="s">
        <v>493</v>
      </c>
      <c r="C49" s="83">
        <v>51310</v>
      </c>
      <c r="D49" s="82" t="s">
        <v>494</v>
      </c>
      <c r="E49" s="82" t="s">
        <v>495</v>
      </c>
      <c r="F49" s="82" t="s">
        <v>722</v>
      </c>
      <c r="G49" s="82" t="s">
        <v>496</v>
      </c>
      <c r="H49" s="82" t="s">
        <v>1062</v>
      </c>
      <c r="I49" s="82" t="s">
        <v>6</v>
      </c>
      <c r="J49" s="84"/>
      <c r="K49" s="82" t="s">
        <v>14</v>
      </c>
      <c r="L49" s="251" t="s">
        <v>710</v>
      </c>
      <c r="M49" s="251" t="s">
        <v>708</v>
      </c>
      <c r="N49" s="252">
        <v>39975</v>
      </c>
      <c r="O49" s="251">
        <v>1</v>
      </c>
      <c r="P49" s="252">
        <v>39975</v>
      </c>
      <c r="Q49" s="253">
        <v>395</v>
      </c>
      <c r="R49" s="254" t="s">
        <v>995</v>
      </c>
      <c r="S49" s="258">
        <v>720</v>
      </c>
      <c r="T49" s="256">
        <v>6</v>
      </c>
      <c r="U49" s="268">
        <v>40000</v>
      </c>
      <c r="V49" s="708"/>
      <c r="W49" s="268">
        <v>40000</v>
      </c>
      <c r="X49" s="407"/>
      <c r="Y49" s="712">
        <f t="shared" si="1"/>
        <v>40000</v>
      </c>
    </row>
    <row r="50" spans="1:25" ht="135" x14ac:dyDescent="0.25">
      <c r="A50" s="612" t="s">
        <v>910</v>
      </c>
      <c r="B50" s="87" t="s">
        <v>493</v>
      </c>
      <c r="C50" s="88">
        <v>51310</v>
      </c>
      <c r="D50" s="87" t="s">
        <v>494</v>
      </c>
      <c r="E50" s="87" t="s">
        <v>495</v>
      </c>
      <c r="F50" s="87" t="s">
        <v>722</v>
      </c>
      <c r="G50" s="87" t="s">
        <v>498</v>
      </c>
      <c r="H50" s="87" t="s">
        <v>499</v>
      </c>
      <c r="I50" s="87" t="s">
        <v>6</v>
      </c>
      <c r="J50" s="89"/>
      <c r="K50" s="87" t="s">
        <v>7</v>
      </c>
      <c r="L50" s="259" t="s">
        <v>708</v>
      </c>
      <c r="M50" s="259" t="s">
        <v>708</v>
      </c>
      <c r="N50" s="260">
        <v>39975</v>
      </c>
      <c r="O50" s="259">
        <v>1</v>
      </c>
      <c r="P50" s="260">
        <v>39975</v>
      </c>
      <c r="Q50" s="261">
        <v>395</v>
      </c>
      <c r="R50" s="262" t="s">
        <v>995</v>
      </c>
      <c r="S50" s="255">
        <v>720</v>
      </c>
      <c r="T50" s="256">
        <v>7</v>
      </c>
      <c r="U50" s="268">
        <v>40000</v>
      </c>
      <c r="V50" s="710"/>
      <c r="W50" s="268">
        <v>40000</v>
      </c>
      <c r="X50" s="407"/>
      <c r="Y50" s="712">
        <f t="shared" si="1"/>
        <v>40000</v>
      </c>
    </row>
    <row r="51" spans="1:25" ht="75" x14ac:dyDescent="0.25">
      <c r="A51" s="612" t="s">
        <v>912</v>
      </c>
      <c r="B51" s="87" t="s">
        <v>493</v>
      </c>
      <c r="C51" s="88">
        <v>53300</v>
      </c>
      <c r="D51" s="87" t="s">
        <v>494</v>
      </c>
      <c r="E51" s="87" t="s">
        <v>495</v>
      </c>
      <c r="F51" s="87" t="s">
        <v>722</v>
      </c>
      <c r="G51" s="87" t="s">
        <v>501</v>
      </c>
      <c r="H51" s="87" t="s">
        <v>502</v>
      </c>
      <c r="I51" s="87" t="s">
        <v>25</v>
      </c>
      <c r="J51" s="89" t="s">
        <v>503</v>
      </c>
      <c r="K51" s="87" t="s">
        <v>28</v>
      </c>
      <c r="L51" s="259" t="s">
        <v>708</v>
      </c>
      <c r="M51" s="259" t="s">
        <v>710</v>
      </c>
      <c r="N51" s="260">
        <v>5000</v>
      </c>
      <c r="O51" s="259">
        <v>1</v>
      </c>
      <c r="P51" s="260">
        <v>5000</v>
      </c>
      <c r="Q51" s="261">
        <v>395</v>
      </c>
      <c r="R51" s="262" t="s">
        <v>995</v>
      </c>
      <c r="S51" s="255">
        <v>721</v>
      </c>
      <c r="T51" s="256"/>
      <c r="U51" s="257"/>
      <c r="V51" s="262"/>
      <c r="W51" s="257"/>
      <c r="X51" s="407"/>
      <c r="Y51" s="650">
        <f t="shared" si="1"/>
        <v>0</v>
      </c>
    </row>
    <row r="52" spans="1:25" ht="390" x14ac:dyDescent="0.25">
      <c r="A52" s="612" t="s">
        <v>904</v>
      </c>
      <c r="B52" s="87" t="s">
        <v>473</v>
      </c>
      <c r="C52" s="88">
        <v>51316</v>
      </c>
      <c r="D52" s="87" t="s">
        <v>474</v>
      </c>
      <c r="E52" s="87" t="s">
        <v>1063</v>
      </c>
      <c r="F52" s="87" t="s">
        <v>722</v>
      </c>
      <c r="G52" s="87" t="s">
        <v>476</v>
      </c>
      <c r="H52" s="87" t="s">
        <v>998</v>
      </c>
      <c r="I52" s="87" t="s">
        <v>6</v>
      </c>
      <c r="J52" s="89">
        <v>1.2</v>
      </c>
      <c r="K52" s="87" t="s">
        <v>7</v>
      </c>
      <c r="L52" s="259" t="s">
        <v>710</v>
      </c>
      <c r="M52" s="259" t="s">
        <v>708</v>
      </c>
      <c r="N52" s="260">
        <v>11</v>
      </c>
      <c r="O52" s="259">
        <v>480</v>
      </c>
      <c r="P52" s="260">
        <v>5280</v>
      </c>
      <c r="Q52" s="261">
        <v>337</v>
      </c>
      <c r="R52" s="262" t="s">
        <v>995</v>
      </c>
      <c r="S52" s="258">
        <v>670</v>
      </c>
      <c r="T52" s="256"/>
      <c r="U52" s="257"/>
      <c r="V52" s="262"/>
      <c r="W52" s="257"/>
      <c r="X52" s="407"/>
      <c r="Y52" s="650">
        <f t="shared" si="1"/>
        <v>0</v>
      </c>
    </row>
    <row r="53" spans="1:25" ht="61.5" customHeight="1" x14ac:dyDescent="0.25">
      <c r="A53" s="611" t="s">
        <v>905</v>
      </c>
      <c r="B53" s="82" t="s">
        <v>473</v>
      </c>
      <c r="C53" s="83">
        <v>53210</v>
      </c>
      <c r="D53" s="82" t="s">
        <v>477</v>
      </c>
      <c r="E53" s="82" t="s">
        <v>1064</v>
      </c>
      <c r="F53" s="82" t="s">
        <v>722</v>
      </c>
      <c r="G53" s="82" t="s">
        <v>479</v>
      </c>
      <c r="H53" s="82" t="s">
        <v>480</v>
      </c>
      <c r="I53" s="82" t="s">
        <v>25</v>
      </c>
      <c r="J53" s="84">
        <v>1.2</v>
      </c>
      <c r="K53" s="82" t="s">
        <v>28</v>
      </c>
      <c r="L53" s="251" t="s">
        <v>708</v>
      </c>
      <c r="M53" s="251" t="s">
        <v>710</v>
      </c>
      <c r="N53" s="252">
        <v>216</v>
      </c>
      <c r="O53" s="251">
        <v>1</v>
      </c>
      <c r="P53" s="252">
        <v>216</v>
      </c>
      <c r="Q53" s="253">
        <v>337</v>
      </c>
      <c r="R53" s="254" t="s">
        <v>995</v>
      </c>
      <c r="S53" s="255">
        <v>593</v>
      </c>
      <c r="T53" s="256"/>
      <c r="U53" s="257"/>
      <c r="V53" s="254"/>
      <c r="W53" s="257"/>
      <c r="X53" s="407"/>
      <c r="Y53" s="650">
        <f t="shared" si="1"/>
        <v>0</v>
      </c>
    </row>
    <row r="54" spans="1:25" ht="75" x14ac:dyDescent="0.25">
      <c r="A54" s="612" t="s">
        <v>906</v>
      </c>
      <c r="B54" s="87" t="s">
        <v>473</v>
      </c>
      <c r="C54" s="88">
        <v>53210</v>
      </c>
      <c r="D54" s="87" t="s">
        <v>481</v>
      </c>
      <c r="E54" s="87" t="s">
        <v>1065</v>
      </c>
      <c r="F54" s="87" t="s">
        <v>722</v>
      </c>
      <c r="G54" s="87" t="s">
        <v>483</v>
      </c>
      <c r="H54" s="87" t="s">
        <v>484</v>
      </c>
      <c r="I54" s="87" t="s">
        <v>25</v>
      </c>
      <c r="J54" s="89">
        <v>1.2</v>
      </c>
      <c r="K54" s="87" t="s">
        <v>28</v>
      </c>
      <c r="L54" s="259" t="s">
        <v>708</v>
      </c>
      <c r="M54" s="259" t="s">
        <v>710</v>
      </c>
      <c r="N54" s="260">
        <v>90</v>
      </c>
      <c r="O54" s="259">
        <v>1</v>
      </c>
      <c r="P54" s="260">
        <v>90</v>
      </c>
      <c r="Q54" s="261">
        <v>337</v>
      </c>
      <c r="R54" s="262" t="s">
        <v>995</v>
      </c>
      <c r="S54" s="258">
        <v>593</v>
      </c>
      <c r="T54" s="256"/>
      <c r="U54" s="257"/>
      <c r="V54" s="262"/>
      <c r="W54" s="257"/>
      <c r="X54" s="407"/>
      <c r="Y54" s="650">
        <f t="shared" si="1"/>
        <v>0</v>
      </c>
    </row>
    <row r="55" spans="1:25" ht="75" x14ac:dyDescent="0.25">
      <c r="A55" s="611" t="s">
        <v>907</v>
      </c>
      <c r="B55" s="82" t="s">
        <v>473</v>
      </c>
      <c r="C55" s="83">
        <v>53210</v>
      </c>
      <c r="D55" s="82" t="s">
        <v>485</v>
      </c>
      <c r="E55" s="82" t="s">
        <v>1066</v>
      </c>
      <c r="F55" s="82" t="s">
        <v>722</v>
      </c>
      <c r="G55" s="82" t="s">
        <v>487</v>
      </c>
      <c r="H55" s="82" t="s">
        <v>488</v>
      </c>
      <c r="I55" s="82" t="s">
        <v>25</v>
      </c>
      <c r="J55" s="84">
        <v>1.2</v>
      </c>
      <c r="K55" s="82" t="s">
        <v>28</v>
      </c>
      <c r="L55" s="251" t="s">
        <v>708</v>
      </c>
      <c r="M55" s="251" t="s">
        <v>710</v>
      </c>
      <c r="N55" s="252">
        <v>90</v>
      </c>
      <c r="O55" s="251">
        <v>1</v>
      </c>
      <c r="P55" s="252">
        <v>90</v>
      </c>
      <c r="Q55" s="253">
        <v>337</v>
      </c>
      <c r="R55" s="254" t="s">
        <v>995</v>
      </c>
      <c r="S55" s="255">
        <v>593</v>
      </c>
      <c r="T55" s="256"/>
      <c r="U55" s="257"/>
      <c r="V55" s="254"/>
      <c r="W55" s="257"/>
      <c r="X55" s="407"/>
      <c r="Y55" s="650">
        <f t="shared" si="1"/>
        <v>0</v>
      </c>
    </row>
    <row r="56" spans="1:25" ht="75" x14ac:dyDescent="0.25">
      <c r="A56" s="612" t="s">
        <v>908</v>
      </c>
      <c r="B56" s="87" t="s">
        <v>473</v>
      </c>
      <c r="C56" s="88">
        <v>53210</v>
      </c>
      <c r="D56" s="87" t="s">
        <v>489</v>
      </c>
      <c r="E56" s="87" t="s">
        <v>1067</v>
      </c>
      <c r="F56" s="87" t="s">
        <v>722</v>
      </c>
      <c r="G56" s="87" t="s">
        <v>491</v>
      </c>
      <c r="H56" s="87" t="s">
        <v>492</v>
      </c>
      <c r="I56" s="87" t="s">
        <v>25</v>
      </c>
      <c r="J56" s="89">
        <v>1.2</v>
      </c>
      <c r="K56" s="87" t="s">
        <v>28</v>
      </c>
      <c r="L56" s="259" t="s">
        <v>708</v>
      </c>
      <c r="M56" s="259" t="s">
        <v>710</v>
      </c>
      <c r="N56" s="260">
        <v>75</v>
      </c>
      <c r="O56" s="259">
        <v>1</v>
      </c>
      <c r="P56" s="260">
        <v>75</v>
      </c>
      <c r="Q56" s="261">
        <v>337</v>
      </c>
      <c r="R56" s="262" t="s">
        <v>995</v>
      </c>
      <c r="S56" s="258">
        <v>593</v>
      </c>
      <c r="T56" s="256"/>
      <c r="U56" s="257"/>
      <c r="V56" s="262"/>
      <c r="W56" s="257"/>
      <c r="X56" s="407"/>
      <c r="Y56" s="650">
        <f t="shared" si="1"/>
        <v>0</v>
      </c>
    </row>
    <row r="57" spans="1:25" ht="150" x14ac:dyDescent="0.25">
      <c r="A57" s="611" t="s">
        <v>950</v>
      </c>
      <c r="B57" s="82" t="s">
        <v>604</v>
      </c>
      <c r="C57" s="83">
        <v>51310</v>
      </c>
      <c r="D57" s="82" t="s">
        <v>605</v>
      </c>
      <c r="E57" s="82" t="s">
        <v>606</v>
      </c>
      <c r="F57" s="82" t="s">
        <v>722</v>
      </c>
      <c r="G57" s="82" t="s">
        <v>607</v>
      </c>
      <c r="H57" s="82" t="s">
        <v>608</v>
      </c>
      <c r="I57" s="82" t="s">
        <v>6</v>
      </c>
      <c r="J57" s="84" t="s">
        <v>609</v>
      </c>
      <c r="K57" s="82" t="s">
        <v>14</v>
      </c>
      <c r="L57" s="251" t="s">
        <v>710</v>
      </c>
      <c r="M57" s="251" t="s">
        <v>710</v>
      </c>
      <c r="N57" s="252">
        <v>17150</v>
      </c>
      <c r="O57" s="251">
        <v>1</v>
      </c>
      <c r="P57" s="252">
        <v>17150</v>
      </c>
      <c r="Q57" s="253">
        <v>438</v>
      </c>
      <c r="R57" s="254" t="s">
        <v>995</v>
      </c>
      <c r="S57" s="258">
        <v>768</v>
      </c>
      <c r="T57" s="256">
        <v>8</v>
      </c>
      <c r="U57" s="257">
        <v>17150</v>
      </c>
      <c r="V57" s="254"/>
      <c r="W57" s="257">
        <v>17150</v>
      </c>
      <c r="X57" s="407"/>
      <c r="Y57" s="650">
        <f t="shared" si="1"/>
        <v>17150</v>
      </c>
    </row>
    <row r="58" spans="1:25" ht="172.5" customHeight="1" x14ac:dyDescent="0.25">
      <c r="A58" s="612" t="s">
        <v>951</v>
      </c>
      <c r="B58" s="87" t="s">
        <v>604</v>
      </c>
      <c r="C58" s="88">
        <v>55400</v>
      </c>
      <c r="D58" s="87" t="s">
        <v>605</v>
      </c>
      <c r="E58" s="87" t="s">
        <v>606</v>
      </c>
      <c r="F58" s="87" t="s">
        <v>722</v>
      </c>
      <c r="G58" s="87" t="s">
        <v>610</v>
      </c>
      <c r="H58" s="87" t="s">
        <v>611</v>
      </c>
      <c r="I58" s="87" t="s">
        <v>25</v>
      </c>
      <c r="J58" s="89" t="s">
        <v>573</v>
      </c>
      <c r="K58" s="87" t="s">
        <v>14</v>
      </c>
      <c r="L58" s="259" t="s">
        <v>710</v>
      </c>
      <c r="M58" s="259" t="s">
        <v>710</v>
      </c>
      <c r="N58" s="260">
        <v>295</v>
      </c>
      <c r="O58" s="259">
        <v>1</v>
      </c>
      <c r="P58" s="260">
        <v>295</v>
      </c>
      <c r="Q58" s="261">
        <v>439</v>
      </c>
      <c r="R58" s="262" t="s">
        <v>995</v>
      </c>
      <c r="S58" s="264"/>
      <c r="T58" s="256"/>
      <c r="U58" s="257"/>
      <c r="V58" s="262"/>
      <c r="W58" s="257"/>
      <c r="X58" s="407"/>
      <c r="Y58" s="650">
        <f t="shared" si="1"/>
        <v>0</v>
      </c>
    </row>
    <row r="59" spans="1:25" ht="165" x14ac:dyDescent="0.25">
      <c r="A59" s="612" t="s">
        <v>953</v>
      </c>
      <c r="B59" s="87" t="s">
        <v>604</v>
      </c>
      <c r="C59" s="88">
        <v>54100</v>
      </c>
      <c r="D59" s="87" t="s">
        <v>605</v>
      </c>
      <c r="E59" s="87" t="s">
        <v>606</v>
      </c>
      <c r="F59" s="87" t="s">
        <v>722</v>
      </c>
      <c r="G59" s="87" t="s">
        <v>614</v>
      </c>
      <c r="H59" s="87" t="s">
        <v>615</v>
      </c>
      <c r="I59" s="87" t="s">
        <v>25</v>
      </c>
      <c r="J59" s="89" t="s">
        <v>609</v>
      </c>
      <c r="K59" s="87" t="s">
        <v>14</v>
      </c>
      <c r="L59" s="259" t="s">
        <v>708</v>
      </c>
      <c r="M59" s="259" t="s">
        <v>710</v>
      </c>
      <c r="N59" s="260">
        <v>1500</v>
      </c>
      <c r="O59" s="259">
        <v>1</v>
      </c>
      <c r="P59" s="260">
        <v>1500</v>
      </c>
      <c r="Q59" s="261">
        <v>438</v>
      </c>
      <c r="R59" s="262" t="s">
        <v>995</v>
      </c>
      <c r="S59" s="258">
        <v>912</v>
      </c>
      <c r="T59" s="256"/>
      <c r="U59" s="257"/>
      <c r="V59" s="262"/>
      <c r="W59" s="257"/>
      <c r="X59" s="407"/>
      <c r="Y59" s="650">
        <f t="shared" si="1"/>
        <v>0</v>
      </c>
    </row>
    <row r="60" spans="1:25" ht="210" x14ac:dyDescent="0.25">
      <c r="A60" s="611" t="s">
        <v>954</v>
      </c>
      <c r="B60" s="82" t="s">
        <v>604</v>
      </c>
      <c r="C60" s="83">
        <v>53210</v>
      </c>
      <c r="D60" s="82" t="s">
        <v>616</v>
      </c>
      <c r="E60" s="82" t="s">
        <v>617</v>
      </c>
      <c r="F60" s="82" t="s">
        <v>722</v>
      </c>
      <c r="G60" s="82" t="s">
        <v>618</v>
      </c>
      <c r="H60" s="82" t="s">
        <v>1373</v>
      </c>
      <c r="I60" s="82" t="s">
        <v>6</v>
      </c>
      <c r="J60" s="84" t="s">
        <v>609</v>
      </c>
      <c r="K60" s="82" t="s">
        <v>28</v>
      </c>
      <c r="L60" s="251" t="s">
        <v>710</v>
      </c>
      <c r="M60" s="251" t="s">
        <v>710</v>
      </c>
      <c r="N60" s="252">
        <v>110000</v>
      </c>
      <c r="O60" s="251">
        <v>1</v>
      </c>
      <c r="P60" s="252">
        <v>110000</v>
      </c>
      <c r="Q60" s="253">
        <v>438</v>
      </c>
      <c r="R60" s="254" t="s">
        <v>995</v>
      </c>
      <c r="S60" s="258">
        <v>769</v>
      </c>
      <c r="T60" s="256"/>
      <c r="U60" s="257"/>
      <c r="V60" s="254"/>
      <c r="W60" s="257"/>
      <c r="X60" s="407"/>
      <c r="Y60" s="650">
        <f t="shared" si="1"/>
        <v>0</v>
      </c>
    </row>
    <row r="61" spans="1:25" ht="210.75" thickBot="1" x14ac:dyDescent="0.3">
      <c r="A61" s="619" t="s">
        <v>955</v>
      </c>
      <c r="B61" s="620" t="s">
        <v>604</v>
      </c>
      <c r="C61" s="621">
        <v>57705</v>
      </c>
      <c r="D61" s="620" t="s">
        <v>605</v>
      </c>
      <c r="E61" s="620" t="s">
        <v>606</v>
      </c>
      <c r="F61" s="620" t="s">
        <v>722</v>
      </c>
      <c r="G61" s="620" t="s">
        <v>620</v>
      </c>
      <c r="H61" s="620" t="s">
        <v>1068</v>
      </c>
      <c r="I61" s="620" t="s">
        <v>25</v>
      </c>
      <c r="J61" s="622" t="s">
        <v>609</v>
      </c>
      <c r="K61" s="620" t="s">
        <v>14</v>
      </c>
      <c r="L61" s="652" t="s">
        <v>708</v>
      </c>
      <c r="M61" s="652" t="s">
        <v>710</v>
      </c>
      <c r="N61" s="653">
        <v>4600</v>
      </c>
      <c r="O61" s="652">
        <v>1</v>
      </c>
      <c r="P61" s="653">
        <v>4600</v>
      </c>
      <c r="Q61" s="654">
        <v>438</v>
      </c>
      <c r="R61" s="655" t="s">
        <v>995</v>
      </c>
      <c r="S61" s="656"/>
      <c r="T61" s="657"/>
      <c r="U61" s="658"/>
      <c r="V61" s="655"/>
      <c r="W61" s="658"/>
      <c r="X61" s="629"/>
      <c r="Y61" s="659">
        <f t="shared" si="1"/>
        <v>0</v>
      </c>
    </row>
    <row r="62" spans="1:25" ht="21.75" customHeight="1" x14ac:dyDescent="0.25">
      <c r="A62" s="72"/>
      <c r="B62" s="73"/>
      <c r="C62" s="74"/>
      <c r="D62" s="73"/>
      <c r="E62" s="73"/>
      <c r="F62" s="73"/>
      <c r="G62" s="73"/>
      <c r="H62" s="332" t="s">
        <v>718</v>
      </c>
      <c r="I62" s="73"/>
      <c r="J62" s="265"/>
      <c r="K62" s="266"/>
      <c r="L62" s="124" t="s">
        <v>1024</v>
      </c>
      <c r="M62" s="267"/>
      <c r="N62" s="268"/>
      <c r="O62" s="269"/>
      <c r="P62" s="125">
        <f>SUM(P6:P61)</f>
        <v>1108014</v>
      </c>
      <c r="Q62" s="270"/>
      <c r="R62" s="271"/>
      <c r="S62" s="646">
        <v>486</v>
      </c>
      <c r="T62" s="647"/>
      <c r="U62" s="125">
        <f>SUM(U6:U61)</f>
        <v>215678</v>
      </c>
      <c r="V62" s="79"/>
      <c r="W62" s="125">
        <f>SUM(W6:W61)</f>
        <v>215678</v>
      </c>
      <c r="Y62" s="125">
        <f>SUM(Y6:Y61)</f>
        <v>215678</v>
      </c>
    </row>
    <row r="63" spans="1:25" x14ac:dyDescent="0.25">
      <c r="M63" s="6"/>
    </row>
  </sheetData>
  <sortState ref="A6:Y61">
    <sortCondition ref="B6:B61"/>
    <sortCondition ref="A6:A61"/>
  </sortState>
  <mergeCells count="2">
    <mergeCell ref="T2:V2"/>
    <mergeCell ref="W2:X2"/>
  </mergeCells>
  <pageMargins left="0.2" right="0.17" top="0.5" bottom="0.5" header="0.05" footer="0"/>
  <pageSetup scale="65" fitToHeight="0" orientation="portrait" r:id="rId1"/>
  <headerFooter>
    <oddFooter xml:space="preserve">&amp;C- Page     &amp;P+30 - </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zoomScaleNormal="100" zoomScalePageLayoutView="70" workbookViewId="0">
      <pane ySplit="3" topLeftCell="A4" activePane="bottomLeft" state="frozen"/>
      <selection pane="bottomLeft" activeCell="A4" sqref="A4"/>
    </sheetView>
  </sheetViews>
  <sheetFormatPr defaultColWidth="8.85546875" defaultRowHeight="15" x14ac:dyDescent="0.25"/>
  <cols>
    <col min="1" max="1" width="6.85546875" style="2" customWidth="1"/>
    <col min="2" max="2" width="12.140625" style="1" customWidth="1"/>
    <col min="3" max="3" width="6.85546875" style="3" hidden="1" customWidth="1"/>
    <col min="4" max="4" width="9" style="1" customWidth="1"/>
    <col min="5" max="5" width="12.85546875" style="1" customWidth="1"/>
    <col min="6" max="6" width="11.42578125" style="1" hidden="1" customWidth="1"/>
    <col min="7" max="7" width="14.7109375" style="1" customWidth="1"/>
    <col min="8" max="8" width="70.7109375" style="1" customWidth="1"/>
    <col min="9" max="9" width="11.5703125" style="1" customWidth="1"/>
    <col min="10" max="10" width="2.85546875" style="5" hidden="1" customWidth="1"/>
    <col min="11" max="11" width="10.7109375" style="1" hidden="1" customWidth="1"/>
    <col min="12" max="12" width="8.140625" style="3" hidden="1" customWidth="1"/>
    <col min="13" max="13" width="7.140625" style="3" hidden="1" customWidth="1"/>
    <col min="14" max="14" width="9.7109375" style="4" hidden="1" customWidth="1"/>
    <col min="15" max="15" width="8.7109375" style="3" hidden="1" customWidth="1"/>
    <col min="16" max="16" width="14.7109375" style="4" customWidth="1"/>
    <col min="17" max="17" width="8.140625" style="71" hidden="1" customWidth="1"/>
    <col min="18" max="18" width="6.7109375" style="7" hidden="1" customWidth="1"/>
    <col min="19" max="19" width="10.7109375" hidden="1" customWidth="1"/>
    <col min="20" max="20" width="17.140625" style="3" hidden="1" customWidth="1"/>
    <col min="21" max="21" width="16.140625" hidden="1" customWidth="1"/>
    <col min="22" max="22" width="13.5703125" hidden="1" customWidth="1"/>
    <col min="23" max="23" width="13.7109375" hidden="1" customWidth="1"/>
    <col min="24" max="24" width="0.42578125" hidden="1" customWidth="1"/>
    <col min="25" max="25" width="13.42578125" customWidth="1"/>
  </cols>
  <sheetData>
    <row r="1" spans="1:25" ht="24" thickBot="1" x14ac:dyDescent="0.3">
      <c r="A1" s="104" t="s">
        <v>1028</v>
      </c>
      <c r="Q1" s="105" t="s">
        <v>1029</v>
      </c>
      <c r="U1" s="237"/>
    </row>
    <row r="2" spans="1:25" ht="24" thickBot="1" x14ac:dyDescent="0.3">
      <c r="A2" s="104" t="s">
        <v>1370</v>
      </c>
      <c r="R2" s="739" t="s">
        <v>1161</v>
      </c>
      <c r="S2" s="740"/>
      <c r="T2" s="740"/>
      <c r="U2" s="740"/>
      <c r="V2" s="741"/>
      <c r="W2" s="737" t="s">
        <v>1163</v>
      </c>
      <c r="X2" s="738"/>
      <c r="Y2" s="403"/>
    </row>
    <row r="3" spans="1:25" ht="71.25" customHeight="1" x14ac:dyDescent="0.25">
      <c r="A3" s="616" t="s">
        <v>711</v>
      </c>
      <c r="B3" s="614" t="s">
        <v>729</v>
      </c>
      <c r="C3" s="590" t="s">
        <v>712</v>
      </c>
      <c r="D3" s="591" t="s">
        <v>713</v>
      </c>
      <c r="E3" s="615" t="s">
        <v>1030</v>
      </c>
      <c r="F3" s="614" t="s">
        <v>990</v>
      </c>
      <c r="G3" s="614" t="s">
        <v>714</v>
      </c>
      <c r="H3" s="615" t="s">
        <v>707</v>
      </c>
      <c r="I3" s="614" t="s">
        <v>715</v>
      </c>
      <c r="J3" s="593" t="s">
        <v>716</v>
      </c>
      <c r="K3" s="615" t="s">
        <v>994</v>
      </c>
      <c r="L3" s="594" t="s">
        <v>997</v>
      </c>
      <c r="M3" s="594" t="s">
        <v>728</v>
      </c>
      <c r="N3" s="595" t="s">
        <v>717</v>
      </c>
      <c r="O3" s="596" t="s">
        <v>0</v>
      </c>
      <c r="P3" s="595" t="s">
        <v>709</v>
      </c>
      <c r="Q3" s="633" t="s">
        <v>1031</v>
      </c>
      <c r="R3" s="598" t="s">
        <v>1151</v>
      </c>
      <c r="S3" s="390"/>
      <c r="T3" s="390"/>
      <c r="U3" s="390" t="s">
        <v>1152</v>
      </c>
      <c r="V3" s="390" t="s">
        <v>1164</v>
      </c>
      <c r="W3" s="599" t="s">
        <v>1152</v>
      </c>
      <c r="X3" s="600" t="s">
        <v>1164</v>
      </c>
      <c r="Y3" s="601" t="s">
        <v>1374</v>
      </c>
    </row>
    <row r="4" spans="1:25" ht="10.5" customHeight="1" thickBot="1" x14ac:dyDescent="0.3">
      <c r="A4" s="609"/>
      <c r="B4" s="49"/>
      <c r="C4" s="50"/>
      <c r="D4" s="51"/>
      <c r="E4" s="50"/>
      <c r="F4" s="49"/>
      <c r="G4" s="49"/>
      <c r="H4" s="50"/>
      <c r="I4" s="49"/>
      <c r="J4" s="52"/>
      <c r="K4" s="49"/>
      <c r="L4" s="53"/>
      <c r="M4" s="53"/>
      <c r="N4" s="54"/>
      <c r="O4" s="55"/>
      <c r="P4" s="54"/>
      <c r="Q4" s="56"/>
      <c r="R4" s="397"/>
      <c r="S4" s="398"/>
      <c r="T4" s="397"/>
      <c r="U4" s="397"/>
      <c r="V4" s="398"/>
      <c r="W4" s="352"/>
      <c r="X4" s="351"/>
      <c r="Y4" s="631"/>
    </row>
    <row r="5" spans="1:25" ht="19.5" customHeight="1" x14ac:dyDescent="0.25">
      <c r="A5" s="610" t="s">
        <v>1013</v>
      </c>
      <c r="B5" s="13"/>
      <c r="C5" s="14"/>
      <c r="D5" s="34"/>
      <c r="E5" s="14"/>
      <c r="F5" s="13"/>
      <c r="G5" s="13"/>
      <c r="H5" s="14"/>
      <c r="I5" s="13"/>
      <c r="J5" s="35"/>
      <c r="K5" s="13"/>
      <c r="L5" s="30"/>
      <c r="M5" s="30"/>
      <c r="N5" s="31"/>
      <c r="O5" s="32"/>
      <c r="P5" s="31"/>
      <c r="Q5" s="33"/>
      <c r="R5" s="30"/>
      <c r="S5" s="30"/>
      <c r="T5" s="31"/>
      <c r="U5" s="32"/>
      <c r="V5" s="31"/>
      <c r="W5" s="54"/>
      <c r="X5" s="55"/>
      <c r="Y5" s="602"/>
    </row>
    <row r="6" spans="1:25" ht="240" x14ac:dyDescent="0.25">
      <c r="A6" s="612" t="s">
        <v>898</v>
      </c>
      <c r="B6" s="87" t="s">
        <v>456</v>
      </c>
      <c r="C6" s="88">
        <v>51310</v>
      </c>
      <c r="D6" s="87" t="s">
        <v>457</v>
      </c>
      <c r="E6" s="87" t="s">
        <v>726</v>
      </c>
      <c r="F6" s="87" t="s">
        <v>723</v>
      </c>
      <c r="G6" s="87" t="s">
        <v>458</v>
      </c>
      <c r="H6" s="87" t="s">
        <v>1069</v>
      </c>
      <c r="I6" s="87" t="s">
        <v>6</v>
      </c>
      <c r="J6" s="89" t="s">
        <v>460</v>
      </c>
      <c r="K6" s="87" t="s">
        <v>28</v>
      </c>
      <c r="L6" s="88" t="s">
        <v>710</v>
      </c>
      <c r="M6" s="88" t="s">
        <v>710</v>
      </c>
      <c r="N6" s="90">
        <v>19859</v>
      </c>
      <c r="O6" s="88">
        <v>1</v>
      </c>
      <c r="P6" s="90">
        <v>19859</v>
      </c>
      <c r="Q6" s="91">
        <v>268</v>
      </c>
      <c r="R6" s="81"/>
      <c r="S6" s="241">
        <v>568</v>
      </c>
      <c r="T6" s="243"/>
      <c r="U6" s="246"/>
      <c r="V6" s="248" t="s">
        <v>1167</v>
      </c>
      <c r="W6" s="246"/>
      <c r="X6" s="407"/>
      <c r="Y6" s="636">
        <f>W6</f>
        <v>0</v>
      </c>
    </row>
    <row r="7" spans="1:25" ht="395.25" customHeight="1" x14ac:dyDescent="0.25">
      <c r="A7" s="611" t="s">
        <v>899</v>
      </c>
      <c r="B7" s="82" t="s">
        <v>456</v>
      </c>
      <c r="C7" s="83">
        <v>51310</v>
      </c>
      <c r="D7" s="82" t="s">
        <v>457</v>
      </c>
      <c r="E7" s="82" t="s">
        <v>726</v>
      </c>
      <c r="F7" s="82" t="s">
        <v>723</v>
      </c>
      <c r="G7" s="82" t="s">
        <v>1070</v>
      </c>
      <c r="H7" s="82" t="s">
        <v>1071</v>
      </c>
      <c r="I7" s="82" t="s">
        <v>6</v>
      </c>
      <c r="J7" s="84">
        <v>4.0999999999999996</v>
      </c>
      <c r="K7" s="82" t="s">
        <v>7</v>
      </c>
      <c r="L7" s="83" t="s">
        <v>708</v>
      </c>
      <c r="M7" s="83" t="s">
        <v>708</v>
      </c>
      <c r="N7" s="85">
        <v>9000</v>
      </c>
      <c r="O7" s="83">
        <v>1</v>
      </c>
      <c r="P7" s="85">
        <v>9000</v>
      </c>
      <c r="Q7" s="86">
        <v>344</v>
      </c>
      <c r="R7" s="81"/>
      <c r="S7" s="241">
        <v>815</v>
      </c>
      <c r="T7" s="243"/>
      <c r="U7" s="246"/>
      <c r="V7" s="81"/>
      <c r="W7" s="246"/>
      <c r="X7" s="407"/>
      <c r="Y7" s="636">
        <f>W7</f>
        <v>0</v>
      </c>
    </row>
    <row r="8" spans="1:25" ht="201" customHeight="1" x14ac:dyDescent="0.25">
      <c r="A8" s="612" t="s">
        <v>900</v>
      </c>
      <c r="B8" s="87" t="s">
        <v>456</v>
      </c>
      <c r="C8" s="88">
        <v>54100</v>
      </c>
      <c r="D8" s="87" t="s">
        <v>457</v>
      </c>
      <c r="E8" s="87" t="s">
        <v>726</v>
      </c>
      <c r="F8" s="87" t="s">
        <v>723</v>
      </c>
      <c r="G8" s="87" t="s">
        <v>463</v>
      </c>
      <c r="H8" s="87" t="s">
        <v>464</v>
      </c>
      <c r="I8" s="87" t="s">
        <v>25</v>
      </c>
      <c r="J8" s="89">
        <v>4.0999999999999996</v>
      </c>
      <c r="K8" s="87" t="s">
        <v>14</v>
      </c>
      <c r="L8" s="88" t="s">
        <v>710</v>
      </c>
      <c r="M8" s="88" t="s">
        <v>710</v>
      </c>
      <c r="N8" s="90">
        <v>3000</v>
      </c>
      <c r="O8" s="88">
        <v>1</v>
      </c>
      <c r="P8" s="90">
        <v>3000</v>
      </c>
      <c r="Q8" s="91">
        <v>344</v>
      </c>
      <c r="R8" s="80"/>
      <c r="S8" s="241">
        <v>598</v>
      </c>
      <c r="T8" s="243"/>
      <c r="U8" s="246"/>
      <c r="V8" s="715" t="s">
        <v>1222</v>
      </c>
      <c r="W8" s="246"/>
      <c r="X8" s="407"/>
      <c r="Y8" s="636">
        <f>W8</f>
        <v>0</v>
      </c>
    </row>
    <row r="9" spans="1:25" ht="291.75" customHeight="1" x14ac:dyDescent="0.25">
      <c r="A9" s="612" t="s">
        <v>771</v>
      </c>
      <c r="B9" s="87" t="s">
        <v>103</v>
      </c>
      <c r="C9" s="88">
        <v>51230</v>
      </c>
      <c r="D9" s="87" t="s">
        <v>104</v>
      </c>
      <c r="E9" s="87" t="s">
        <v>105</v>
      </c>
      <c r="F9" s="87" t="s">
        <v>723</v>
      </c>
      <c r="G9" s="87" t="s">
        <v>106</v>
      </c>
      <c r="H9" s="87" t="s">
        <v>1072</v>
      </c>
      <c r="I9" s="87" t="s">
        <v>6</v>
      </c>
      <c r="J9" s="89">
        <v>3.1</v>
      </c>
      <c r="K9" s="87" t="s">
        <v>14</v>
      </c>
      <c r="L9" s="88" t="s">
        <v>710</v>
      </c>
      <c r="M9" s="88" t="s">
        <v>708</v>
      </c>
      <c r="N9" s="90">
        <v>43204</v>
      </c>
      <c r="O9" s="88">
        <v>1</v>
      </c>
      <c r="P9" s="90">
        <v>43163</v>
      </c>
      <c r="Q9" s="91">
        <v>328</v>
      </c>
      <c r="R9" s="343">
        <v>2</v>
      </c>
      <c r="S9" s="240">
        <v>596</v>
      </c>
      <c r="T9" s="243">
        <v>2</v>
      </c>
      <c r="U9" s="245">
        <f>P9</f>
        <v>43163</v>
      </c>
      <c r="V9" s="80"/>
      <c r="W9" s="245">
        <f>U9</f>
        <v>43163</v>
      </c>
      <c r="X9" s="407"/>
      <c r="Y9" s="635">
        <f>W9</f>
        <v>43163</v>
      </c>
    </row>
    <row r="10" spans="1:25" ht="213.75" hidden="1" customHeight="1" x14ac:dyDescent="0.25">
      <c r="A10" s="611" t="s">
        <v>898</v>
      </c>
      <c r="B10" s="82" t="s">
        <v>456</v>
      </c>
      <c r="C10" s="83">
        <v>51310</v>
      </c>
      <c r="D10" s="82" t="s">
        <v>457</v>
      </c>
      <c r="E10" s="82" t="s">
        <v>726</v>
      </c>
      <c r="F10" s="82" t="s">
        <v>723</v>
      </c>
      <c r="G10" s="82" t="s">
        <v>458</v>
      </c>
      <c r="H10" s="82" t="s">
        <v>1069</v>
      </c>
      <c r="I10" s="82" t="s">
        <v>6</v>
      </c>
      <c r="J10" s="84" t="s">
        <v>460</v>
      </c>
      <c r="K10" s="82" t="s">
        <v>28</v>
      </c>
      <c r="L10" s="83" t="s">
        <v>710</v>
      </c>
      <c r="M10" s="83" t="s">
        <v>710</v>
      </c>
      <c r="N10" s="85">
        <v>19859</v>
      </c>
      <c r="O10" s="83">
        <v>1</v>
      </c>
      <c r="P10" s="85">
        <v>19859</v>
      </c>
      <c r="Q10" s="86">
        <v>268</v>
      </c>
      <c r="R10" s="342"/>
      <c r="S10" s="241">
        <v>568</v>
      </c>
      <c r="T10" s="247" t="s">
        <v>1371</v>
      </c>
      <c r="U10" s="246"/>
      <c r="V10" s="81"/>
      <c r="W10" s="246"/>
      <c r="X10" s="407"/>
      <c r="Y10" s="636">
        <f>W10</f>
        <v>0</v>
      </c>
    </row>
    <row r="11" spans="1:25" ht="203.25" customHeight="1" x14ac:dyDescent="0.25">
      <c r="A11" s="611" t="s">
        <v>772</v>
      </c>
      <c r="B11" s="82" t="s">
        <v>103</v>
      </c>
      <c r="C11" s="83">
        <v>51310</v>
      </c>
      <c r="D11" s="82" t="s">
        <v>104</v>
      </c>
      <c r="E11" s="82" t="s">
        <v>105</v>
      </c>
      <c r="F11" s="82" t="s">
        <v>723</v>
      </c>
      <c r="G11" s="82" t="s">
        <v>108</v>
      </c>
      <c r="H11" s="82" t="s">
        <v>109</v>
      </c>
      <c r="I11" s="82" t="s">
        <v>6</v>
      </c>
      <c r="J11" s="84">
        <v>3.1</v>
      </c>
      <c r="K11" s="82" t="s">
        <v>7</v>
      </c>
      <c r="L11" s="83" t="s">
        <v>710</v>
      </c>
      <c r="M11" s="83" t="s">
        <v>708</v>
      </c>
      <c r="N11" s="85">
        <v>33330</v>
      </c>
      <c r="O11" s="83">
        <v>1</v>
      </c>
      <c r="P11" s="85">
        <v>33330</v>
      </c>
      <c r="Q11" s="86">
        <v>328</v>
      </c>
      <c r="R11" s="81"/>
      <c r="S11" s="241">
        <v>598</v>
      </c>
      <c r="T11" s="243"/>
      <c r="U11" s="246"/>
      <c r="V11" s="81"/>
      <c r="W11" s="246"/>
      <c r="X11" s="407"/>
      <c r="Y11" s="634">
        <v>33000</v>
      </c>
    </row>
    <row r="12" spans="1:25" ht="51" customHeight="1" x14ac:dyDescent="0.25">
      <c r="A12" s="612" t="s">
        <v>773</v>
      </c>
      <c r="B12" s="87" t="s">
        <v>103</v>
      </c>
      <c r="C12" s="88">
        <v>54100</v>
      </c>
      <c r="D12" s="87" t="s">
        <v>104</v>
      </c>
      <c r="E12" s="87" t="s">
        <v>105</v>
      </c>
      <c r="F12" s="87" t="s">
        <v>723</v>
      </c>
      <c r="G12" s="87" t="s">
        <v>110</v>
      </c>
      <c r="H12" s="87" t="s">
        <v>111</v>
      </c>
      <c r="I12" s="87" t="s">
        <v>25</v>
      </c>
      <c r="J12" s="89">
        <v>3.1</v>
      </c>
      <c r="K12" s="87" t="s">
        <v>112</v>
      </c>
      <c r="L12" s="88" t="s">
        <v>708</v>
      </c>
      <c r="M12" s="88" t="s">
        <v>708</v>
      </c>
      <c r="N12" s="90">
        <v>2200</v>
      </c>
      <c r="O12" s="88">
        <v>1</v>
      </c>
      <c r="P12" s="90">
        <v>2200</v>
      </c>
      <c r="Q12" s="91">
        <v>328</v>
      </c>
      <c r="R12" s="80"/>
      <c r="S12" s="240">
        <v>601</v>
      </c>
      <c r="T12" s="243"/>
      <c r="U12" s="246"/>
      <c r="V12" s="715" t="s">
        <v>1222</v>
      </c>
      <c r="W12" s="246"/>
      <c r="X12" s="407"/>
      <c r="Y12" s="636">
        <f t="shared" ref="Y12:Y26" si="0">W12</f>
        <v>0</v>
      </c>
    </row>
    <row r="13" spans="1:25" ht="150" x14ac:dyDescent="0.25">
      <c r="A13" s="611" t="s">
        <v>774</v>
      </c>
      <c r="B13" s="82" t="s">
        <v>103</v>
      </c>
      <c r="C13" s="83">
        <v>53500</v>
      </c>
      <c r="D13" s="82" t="s">
        <v>104</v>
      </c>
      <c r="E13" s="82" t="s">
        <v>105</v>
      </c>
      <c r="F13" s="82" t="s">
        <v>723</v>
      </c>
      <c r="G13" s="82" t="s">
        <v>113</v>
      </c>
      <c r="H13" s="82" t="s">
        <v>114</v>
      </c>
      <c r="I13" s="82" t="s">
        <v>25</v>
      </c>
      <c r="J13" s="84">
        <v>3.1</v>
      </c>
      <c r="K13" s="82" t="s">
        <v>112</v>
      </c>
      <c r="L13" s="83" t="s">
        <v>710</v>
      </c>
      <c r="M13" s="83" t="s">
        <v>710</v>
      </c>
      <c r="N13" s="85">
        <v>5500</v>
      </c>
      <c r="O13" s="83">
        <v>1</v>
      </c>
      <c r="P13" s="85">
        <v>5500</v>
      </c>
      <c r="Q13" s="86">
        <v>328</v>
      </c>
      <c r="R13" s="81"/>
      <c r="S13" s="240">
        <v>601</v>
      </c>
      <c r="T13" s="243"/>
      <c r="U13" s="246"/>
      <c r="V13" s="716"/>
      <c r="W13" s="246"/>
      <c r="X13" s="407"/>
      <c r="Y13" s="636">
        <f t="shared" si="0"/>
        <v>0</v>
      </c>
    </row>
    <row r="14" spans="1:25" ht="90" x14ac:dyDescent="0.25">
      <c r="A14" s="612" t="s">
        <v>775</v>
      </c>
      <c r="B14" s="87" t="s">
        <v>103</v>
      </c>
      <c r="C14" s="88">
        <v>55400</v>
      </c>
      <c r="D14" s="87" t="s">
        <v>104</v>
      </c>
      <c r="E14" s="87" t="s">
        <v>105</v>
      </c>
      <c r="F14" s="87" t="s">
        <v>723</v>
      </c>
      <c r="G14" s="87" t="s">
        <v>115</v>
      </c>
      <c r="H14" s="87" t="s">
        <v>1073</v>
      </c>
      <c r="I14" s="87" t="s">
        <v>25</v>
      </c>
      <c r="J14" s="89">
        <v>3.1</v>
      </c>
      <c r="K14" s="87" t="s">
        <v>89</v>
      </c>
      <c r="L14" s="88" t="s">
        <v>708</v>
      </c>
      <c r="M14" s="88" t="s">
        <v>708</v>
      </c>
      <c r="N14" s="90">
        <v>180</v>
      </c>
      <c r="O14" s="88">
        <v>1</v>
      </c>
      <c r="P14" s="90">
        <v>180</v>
      </c>
      <c r="Q14" s="91">
        <v>328</v>
      </c>
      <c r="R14" s="80"/>
      <c r="S14" s="240">
        <v>604</v>
      </c>
      <c r="T14" s="243"/>
      <c r="U14" s="246"/>
      <c r="V14" s="715" t="s">
        <v>1222</v>
      </c>
      <c r="W14" s="246"/>
      <c r="X14" s="407"/>
      <c r="Y14" s="636">
        <f t="shared" si="0"/>
        <v>0</v>
      </c>
    </row>
    <row r="15" spans="1:25" ht="60" x14ac:dyDescent="0.25">
      <c r="A15" s="611" t="s">
        <v>776</v>
      </c>
      <c r="B15" s="82" t="s">
        <v>103</v>
      </c>
      <c r="C15" s="83">
        <v>53210</v>
      </c>
      <c r="D15" s="82" t="s">
        <v>104</v>
      </c>
      <c r="E15" s="82" t="s">
        <v>105</v>
      </c>
      <c r="F15" s="82" t="s">
        <v>723</v>
      </c>
      <c r="G15" s="82" t="s">
        <v>117</v>
      </c>
      <c r="H15" s="82" t="s">
        <v>118</v>
      </c>
      <c r="I15" s="82" t="s">
        <v>25</v>
      </c>
      <c r="J15" s="84">
        <v>3.1</v>
      </c>
      <c r="K15" s="82" t="s">
        <v>28</v>
      </c>
      <c r="L15" s="83" t="s">
        <v>708</v>
      </c>
      <c r="M15" s="83" t="s">
        <v>710</v>
      </c>
      <c r="N15" s="85">
        <v>500</v>
      </c>
      <c r="O15" s="83">
        <v>1</v>
      </c>
      <c r="P15" s="85">
        <v>500</v>
      </c>
      <c r="Q15" s="86">
        <v>328</v>
      </c>
      <c r="R15" s="81"/>
      <c r="S15" s="240">
        <v>567</v>
      </c>
      <c r="T15" s="243"/>
      <c r="U15" s="246"/>
      <c r="V15" s="715" t="s">
        <v>1222</v>
      </c>
      <c r="W15" s="246"/>
      <c r="X15" s="407"/>
      <c r="Y15" s="636">
        <f t="shared" si="0"/>
        <v>0</v>
      </c>
    </row>
    <row r="16" spans="1:25" ht="60" customHeight="1" x14ac:dyDescent="0.25">
      <c r="A16" s="612" t="s">
        <v>777</v>
      </c>
      <c r="B16" s="87" t="s">
        <v>103</v>
      </c>
      <c r="C16" s="88">
        <v>56515</v>
      </c>
      <c r="D16" s="87" t="s">
        <v>104</v>
      </c>
      <c r="E16" s="87" t="s">
        <v>105</v>
      </c>
      <c r="F16" s="87" t="s">
        <v>723</v>
      </c>
      <c r="G16" s="87" t="s">
        <v>119</v>
      </c>
      <c r="H16" s="87" t="s">
        <v>1074</v>
      </c>
      <c r="I16" s="87" t="s">
        <v>25</v>
      </c>
      <c r="J16" s="89"/>
      <c r="K16" s="87" t="s">
        <v>89</v>
      </c>
      <c r="L16" s="88" t="s">
        <v>708</v>
      </c>
      <c r="M16" s="88" t="s">
        <v>708</v>
      </c>
      <c r="N16" s="90">
        <v>1000</v>
      </c>
      <c r="O16" s="88">
        <v>1</v>
      </c>
      <c r="P16" s="90">
        <v>1000</v>
      </c>
      <c r="Q16" s="91">
        <v>460</v>
      </c>
      <c r="R16" s="80"/>
      <c r="S16" s="241">
        <v>563</v>
      </c>
      <c r="T16" s="243"/>
      <c r="U16" s="246"/>
      <c r="V16" s="408" t="s">
        <v>1222</v>
      </c>
      <c r="W16" s="246"/>
      <c r="X16" s="407"/>
      <c r="Y16" s="636">
        <f t="shared" si="0"/>
        <v>0</v>
      </c>
    </row>
    <row r="17" spans="1:25" ht="80.25" customHeight="1" x14ac:dyDescent="0.25">
      <c r="A17" s="611" t="s">
        <v>901</v>
      </c>
      <c r="B17" s="82" t="s">
        <v>465</v>
      </c>
      <c r="C17" s="83">
        <v>51310</v>
      </c>
      <c r="D17" s="82" t="s">
        <v>466</v>
      </c>
      <c r="E17" s="82" t="s">
        <v>188</v>
      </c>
      <c r="F17" s="82" t="s">
        <v>723</v>
      </c>
      <c r="G17" s="82" t="s">
        <v>467</v>
      </c>
      <c r="H17" s="82" t="s">
        <v>468</v>
      </c>
      <c r="I17" s="82" t="s">
        <v>6</v>
      </c>
      <c r="J17" s="84">
        <v>4.0999999999999996</v>
      </c>
      <c r="K17" s="82" t="s">
        <v>14</v>
      </c>
      <c r="L17" s="83" t="s">
        <v>710</v>
      </c>
      <c r="M17" s="83" t="s">
        <v>708</v>
      </c>
      <c r="N17" s="85">
        <v>90000</v>
      </c>
      <c r="O17" s="83">
        <v>1</v>
      </c>
      <c r="P17" s="85">
        <v>90000</v>
      </c>
      <c r="Q17" s="86">
        <v>459</v>
      </c>
      <c r="R17" s="342">
        <v>1</v>
      </c>
      <c r="S17" s="240">
        <v>565</v>
      </c>
      <c r="T17" s="243">
        <v>1</v>
      </c>
      <c r="U17" s="244">
        <v>40000</v>
      </c>
      <c r="V17" s="81"/>
      <c r="W17" s="244">
        <v>40000</v>
      </c>
      <c r="X17" s="407"/>
      <c r="Y17" s="634">
        <f t="shared" si="0"/>
        <v>40000</v>
      </c>
    </row>
    <row r="18" spans="1:25" ht="170.25" customHeight="1" x14ac:dyDescent="0.25">
      <c r="A18" s="611" t="s">
        <v>970</v>
      </c>
      <c r="B18" s="82" t="s">
        <v>659</v>
      </c>
      <c r="C18" s="83">
        <v>51220</v>
      </c>
      <c r="D18" s="82" t="s">
        <v>660</v>
      </c>
      <c r="E18" s="82" t="s">
        <v>203</v>
      </c>
      <c r="F18" s="82" t="s">
        <v>723</v>
      </c>
      <c r="G18" s="82" t="s">
        <v>1009</v>
      </c>
      <c r="H18" s="82" t="s">
        <v>661</v>
      </c>
      <c r="I18" s="82" t="s">
        <v>6</v>
      </c>
      <c r="J18" s="84">
        <v>4.0999999999999996</v>
      </c>
      <c r="K18" s="82" t="s">
        <v>14</v>
      </c>
      <c r="L18" s="83" t="s">
        <v>708</v>
      </c>
      <c r="M18" s="83" t="s">
        <v>710</v>
      </c>
      <c r="N18" s="85">
        <v>54213</v>
      </c>
      <c r="O18" s="83">
        <v>1</v>
      </c>
      <c r="P18" s="85">
        <v>64765</v>
      </c>
      <c r="Q18" s="86">
        <v>340</v>
      </c>
      <c r="R18" s="81"/>
      <c r="S18" s="241">
        <v>567</v>
      </c>
      <c r="T18" s="243"/>
      <c r="U18" s="246"/>
      <c r="V18" s="297"/>
      <c r="W18" s="246"/>
      <c r="X18" s="407"/>
      <c r="Y18" s="636">
        <f t="shared" si="0"/>
        <v>0</v>
      </c>
    </row>
    <row r="19" spans="1:25" ht="248.25" customHeight="1" x14ac:dyDescent="0.25">
      <c r="A19" s="612" t="s">
        <v>971</v>
      </c>
      <c r="B19" s="87" t="s">
        <v>659</v>
      </c>
      <c r="C19" s="88">
        <v>51250</v>
      </c>
      <c r="D19" s="87" t="s">
        <v>660</v>
      </c>
      <c r="E19" s="87" t="s">
        <v>203</v>
      </c>
      <c r="F19" s="87" t="s">
        <v>723</v>
      </c>
      <c r="G19" s="87" t="s">
        <v>662</v>
      </c>
      <c r="H19" s="87" t="s">
        <v>663</v>
      </c>
      <c r="I19" s="87" t="s">
        <v>6</v>
      </c>
      <c r="J19" s="89">
        <v>4.0999999999999996</v>
      </c>
      <c r="K19" s="87" t="s">
        <v>7</v>
      </c>
      <c r="L19" s="88" t="s">
        <v>708</v>
      </c>
      <c r="M19" s="88" t="s">
        <v>710</v>
      </c>
      <c r="N19" s="90">
        <v>64242</v>
      </c>
      <c r="O19" s="88">
        <v>1</v>
      </c>
      <c r="P19" s="90">
        <v>64242</v>
      </c>
      <c r="Q19" s="91">
        <v>340</v>
      </c>
      <c r="R19" s="80"/>
      <c r="S19" s="240">
        <v>892</v>
      </c>
      <c r="T19" s="243"/>
      <c r="U19" s="246"/>
      <c r="V19" s="717"/>
      <c r="W19" s="246"/>
      <c r="X19" s="407"/>
      <c r="Y19" s="636">
        <f t="shared" si="0"/>
        <v>0</v>
      </c>
    </row>
    <row r="20" spans="1:25" ht="97.5" customHeight="1" x14ac:dyDescent="0.25">
      <c r="A20" s="611" t="s">
        <v>972</v>
      </c>
      <c r="B20" s="82" t="s">
        <v>659</v>
      </c>
      <c r="C20" s="83">
        <v>53210</v>
      </c>
      <c r="D20" s="82" t="s">
        <v>660</v>
      </c>
      <c r="E20" s="82" t="s">
        <v>203</v>
      </c>
      <c r="F20" s="82" t="s">
        <v>723</v>
      </c>
      <c r="G20" s="82" t="s">
        <v>664</v>
      </c>
      <c r="H20" s="82" t="s">
        <v>665</v>
      </c>
      <c r="I20" s="82" t="s">
        <v>6</v>
      </c>
      <c r="J20" s="84">
        <v>4.0999999999999996</v>
      </c>
      <c r="K20" s="82" t="s">
        <v>28</v>
      </c>
      <c r="L20" s="83" t="s">
        <v>708</v>
      </c>
      <c r="M20" s="83" t="s">
        <v>708</v>
      </c>
      <c r="N20" s="85">
        <v>10000</v>
      </c>
      <c r="O20" s="83">
        <v>1</v>
      </c>
      <c r="P20" s="85">
        <v>10000</v>
      </c>
      <c r="Q20" s="86">
        <v>340</v>
      </c>
      <c r="R20" s="81"/>
      <c r="S20" s="241">
        <v>601</v>
      </c>
      <c r="T20" s="243"/>
      <c r="U20" s="246"/>
      <c r="V20" s="297"/>
      <c r="W20" s="246"/>
      <c r="X20" s="407"/>
      <c r="Y20" s="636">
        <f t="shared" si="0"/>
        <v>0</v>
      </c>
    </row>
    <row r="21" spans="1:25" ht="180" x14ac:dyDescent="0.25">
      <c r="A21" s="611" t="s">
        <v>891</v>
      </c>
      <c r="B21" s="82" t="s">
        <v>437</v>
      </c>
      <c r="C21" s="83">
        <v>53550</v>
      </c>
      <c r="D21" s="82" t="s">
        <v>438</v>
      </c>
      <c r="E21" s="82" t="s">
        <v>439</v>
      </c>
      <c r="F21" s="82" t="s">
        <v>720</v>
      </c>
      <c r="G21" s="82" t="s">
        <v>440</v>
      </c>
      <c r="H21" s="82" t="s">
        <v>1052</v>
      </c>
      <c r="I21" s="82" t="s">
        <v>25</v>
      </c>
      <c r="J21" s="84" t="s">
        <v>442</v>
      </c>
      <c r="K21" s="82" t="s">
        <v>7</v>
      </c>
      <c r="L21" s="83" t="s">
        <v>710</v>
      </c>
      <c r="M21" s="83" t="s">
        <v>708</v>
      </c>
      <c r="N21" s="85">
        <v>5000</v>
      </c>
      <c r="O21" s="83">
        <v>1</v>
      </c>
      <c r="P21" s="85">
        <v>5000</v>
      </c>
      <c r="Q21" s="86">
        <v>341</v>
      </c>
      <c r="R21" s="342">
        <v>3</v>
      </c>
      <c r="S21" s="241">
        <v>633</v>
      </c>
      <c r="T21" s="243">
        <v>3</v>
      </c>
      <c r="U21" s="245">
        <f>P21</f>
        <v>5000</v>
      </c>
      <c r="V21" s="297"/>
      <c r="W21" s="245">
        <f>U21</f>
        <v>5000</v>
      </c>
      <c r="X21" s="407"/>
      <c r="Y21" s="635">
        <f t="shared" si="0"/>
        <v>5000</v>
      </c>
    </row>
    <row r="22" spans="1:25" ht="80.25" customHeight="1" x14ac:dyDescent="0.25">
      <c r="A22" s="611" t="s">
        <v>892</v>
      </c>
      <c r="B22" s="82" t="s">
        <v>437</v>
      </c>
      <c r="C22" s="83">
        <v>51310</v>
      </c>
      <c r="D22" s="82" t="s">
        <v>438</v>
      </c>
      <c r="E22" s="82" t="s">
        <v>439</v>
      </c>
      <c r="F22" s="82" t="s">
        <v>720</v>
      </c>
      <c r="G22" s="82" t="s">
        <v>443</v>
      </c>
      <c r="H22" s="82" t="s">
        <v>444</v>
      </c>
      <c r="I22" s="82" t="s">
        <v>6</v>
      </c>
      <c r="J22" s="84" t="s">
        <v>442</v>
      </c>
      <c r="K22" s="82" t="s">
        <v>14</v>
      </c>
      <c r="L22" s="83" t="s">
        <v>710</v>
      </c>
      <c r="M22" s="83" t="s">
        <v>708</v>
      </c>
      <c r="N22" s="85">
        <v>5300</v>
      </c>
      <c r="O22" s="83">
        <v>1</v>
      </c>
      <c r="P22" s="85">
        <v>5300</v>
      </c>
      <c r="Q22" s="86">
        <v>341</v>
      </c>
      <c r="R22" s="342">
        <v>4</v>
      </c>
      <c r="S22" s="240">
        <v>576</v>
      </c>
      <c r="T22" s="243">
        <v>4</v>
      </c>
      <c r="U22" s="245">
        <v>5300</v>
      </c>
      <c r="V22" s="297"/>
      <c r="W22" s="245">
        <v>5300</v>
      </c>
      <c r="X22" s="407"/>
      <c r="Y22" s="635">
        <f t="shared" si="0"/>
        <v>5300</v>
      </c>
    </row>
    <row r="23" spans="1:25" ht="93.75" customHeight="1" x14ac:dyDescent="0.25">
      <c r="A23" s="611" t="s">
        <v>893</v>
      </c>
      <c r="B23" s="82" t="s">
        <v>437</v>
      </c>
      <c r="C23" s="83">
        <v>53550</v>
      </c>
      <c r="D23" s="82" t="s">
        <v>438</v>
      </c>
      <c r="E23" s="82" t="s">
        <v>439</v>
      </c>
      <c r="F23" s="82" t="s">
        <v>723</v>
      </c>
      <c r="G23" s="82" t="s">
        <v>445</v>
      </c>
      <c r="H23" s="82" t="s">
        <v>446</v>
      </c>
      <c r="I23" s="82" t="s">
        <v>25</v>
      </c>
      <c r="J23" s="84" t="s">
        <v>442</v>
      </c>
      <c r="K23" s="82" t="s">
        <v>7</v>
      </c>
      <c r="L23" s="83" t="s">
        <v>708</v>
      </c>
      <c r="M23" s="83" t="s">
        <v>708</v>
      </c>
      <c r="N23" s="85">
        <v>4000</v>
      </c>
      <c r="O23" s="83">
        <v>1</v>
      </c>
      <c r="P23" s="85">
        <v>4000</v>
      </c>
      <c r="Q23" s="86">
        <v>341</v>
      </c>
      <c r="R23" s="342">
        <v>6</v>
      </c>
      <c r="S23" s="240"/>
      <c r="T23" s="243">
        <v>6</v>
      </c>
      <c r="U23" s="245">
        <v>4000</v>
      </c>
      <c r="V23" s="81"/>
      <c r="W23" s="245">
        <v>4000</v>
      </c>
      <c r="X23" s="407"/>
      <c r="Y23" s="635">
        <f t="shared" si="0"/>
        <v>4000</v>
      </c>
    </row>
    <row r="24" spans="1:25" ht="201" customHeight="1" x14ac:dyDescent="0.25">
      <c r="A24" s="612" t="s">
        <v>894</v>
      </c>
      <c r="B24" s="87" t="s">
        <v>437</v>
      </c>
      <c r="C24" s="88">
        <v>51310</v>
      </c>
      <c r="D24" s="87" t="s">
        <v>438</v>
      </c>
      <c r="E24" s="87" t="s">
        <v>439</v>
      </c>
      <c r="F24" s="87" t="s">
        <v>723</v>
      </c>
      <c r="G24" s="87" t="s">
        <v>447</v>
      </c>
      <c r="H24" s="87" t="s">
        <v>448</v>
      </c>
      <c r="I24" s="87" t="s">
        <v>6</v>
      </c>
      <c r="J24" s="89" t="s">
        <v>442</v>
      </c>
      <c r="K24" s="87" t="s">
        <v>14</v>
      </c>
      <c r="L24" s="88" t="s">
        <v>710</v>
      </c>
      <c r="M24" s="88" t="s">
        <v>708</v>
      </c>
      <c r="N24" s="90">
        <v>3000</v>
      </c>
      <c r="O24" s="88">
        <v>1</v>
      </c>
      <c r="P24" s="90">
        <v>3000</v>
      </c>
      <c r="Q24" s="91">
        <v>341</v>
      </c>
      <c r="R24" s="343">
        <v>5</v>
      </c>
      <c r="S24" s="242"/>
      <c r="T24" s="243">
        <v>5</v>
      </c>
      <c r="U24" s="245">
        <v>3000</v>
      </c>
      <c r="V24" s="80"/>
      <c r="W24" s="245">
        <v>3000</v>
      </c>
      <c r="X24" s="407"/>
      <c r="Y24" s="635">
        <f t="shared" si="0"/>
        <v>3000</v>
      </c>
    </row>
    <row r="25" spans="1:25" ht="126.75" customHeight="1" x14ac:dyDescent="0.25">
      <c r="A25" s="611" t="s">
        <v>895</v>
      </c>
      <c r="B25" s="82" t="s">
        <v>437</v>
      </c>
      <c r="C25" s="83">
        <v>51310</v>
      </c>
      <c r="D25" s="82" t="s">
        <v>438</v>
      </c>
      <c r="E25" s="82" t="s">
        <v>439</v>
      </c>
      <c r="F25" s="82" t="s">
        <v>720</v>
      </c>
      <c r="G25" s="82" t="s">
        <v>449</v>
      </c>
      <c r="H25" s="82" t="s">
        <v>450</v>
      </c>
      <c r="I25" s="82" t="s">
        <v>6</v>
      </c>
      <c r="J25" s="84" t="s">
        <v>451</v>
      </c>
      <c r="K25" s="82" t="s">
        <v>112</v>
      </c>
      <c r="L25" s="83" t="s">
        <v>710</v>
      </c>
      <c r="M25" s="83" t="s">
        <v>708</v>
      </c>
      <c r="N25" s="85">
        <v>5591</v>
      </c>
      <c r="O25" s="83">
        <v>1</v>
      </c>
      <c r="P25" s="85">
        <v>5591</v>
      </c>
      <c r="Q25" s="86">
        <v>342</v>
      </c>
      <c r="R25" s="81"/>
      <c r="S25" s="241">
        <v>575</v>
      </c>
      <c r="T25" s="243"/>
      <c r="U25" s="246"/>
      <c r="V25" s="81"/>
      <c r="W25" s="246"/>
      <c r="X25" s="407"/>
      <c r="Y25" s="636">
        <f t="shared" si="0"/>
        <v>0</v>
      </c>
    </row>
    <row r="26" spans="1:25" ht="111" customHeight="1" thickBot="1" x14ac:dyDescent="0.3">
      <c r="A26" s="619" t="s">
        <v>896</v>
      </c>
      <c r="B26" s="620" t="s">
        <v>437</v>
      </c>
      <c r="C26" s="621">
        <v>51310</v>
      </c>
      <c r="D26" s="620" t="s">
        <v>438</v>
      </c>
      <c r="E26" s="620" t="s">
        <v>439</v>
      </c>
      <c r="F26" s="620" t="s">
        <v>723</v>
      </c>
      <c r="G26" s="620" t="s">
        <v>1075</v>
      </c>
      <c r="H26" s="620" t="s">
        <v>453</v>
      </c>
      <c r="I26" s="620" t="s">
        <v>6</v>
      </c>
      <c r="J26" s="622" t="s">
        <v>442</v>
      </c>
      <c r="K26" s="620" t="s">
        <v>14</v>
      </c>
      <c r="L26" s="621" t="s">
        <v>708</v>
      </c>
      <c r="M26" s="621" t="s">
        <v>708</v>
      </c>
      <c r="N26" s="623">
        <v>3500</v>
      </c>
      <c r="O26" s="621">
        <v>1</v>
      </c>
      <c r="P26" s="623">
        <v>3500</v>
      </c>
      <c r="Q26" s="625">
        <v>341</v>
      </c>
      <c r="R26" s="714">
        <v>7</v>
      </c>
      <c r="S26" s="639">
        <v>529</v>
      </c>
      <c r="T26" s="640">
        <v>7</v>
      </c>
      <c r="U26" s="641">
        <v>2700</v>
      </c>
      <c r="V26" s="626"/>
      <c r="W26" s="641">
        <v>2700</v>
      </c>
      <c r="X26" s="629"/>
      <c r="Y26" s="642">
        <f t="shared" si="0"/>
        <v>2700</v>
      </c>
    </row>
    <row r="27" spans="1:25" ht="21.75" customHeight="1" x14ac:dyDescent="0.25">
      <c r="A27" s="72"/>
      <c r="B27" s="73"/>
      <c r="C27" s="74"/>
      <c r="D27" s="73"/>
      <c r="E27" s="73"/>
      <c r="F27" s="73"/>
      <c r="G27" s="73"/>
      <c r="H27" s="332" t="s">
        <v>718</v>
      </c>
      <c r="I27" s="73"/>
      <c r="J27" s="75"/>
      <c r="K27" s="73"/>
      <c r="L27" s="100" t="s">
        <v>1025</v>
      </c>
      <c r="M27" s="74"/>
      <c r="N27" s="76"/>
      <c r="O27" s="74"/>
      <c r="P27" s="125">
        <f>SUM(P6:P26)</f>
        <v>392989</v>
      </c>
      <c r="Q27" s="270"/>
      <c r="R27" s="271"/>
      <c r="S27" s="632">
        <v>529</v>
      </c>
      <c r="T27" s="583"/>
      <c r="U27" s="238">
        <f>SUM(U6:U26)</f>
        <v>103163</v>
      </c>
      <c r="V27" s="271"/>
      <c r="W27" s="238">
        <f>SUM(W6:W26)</f>
        <v>103163</v>
      </c>
      <c r="X27" s="584"/>
      <c r="Y27" s="125">
        <f>SUM(Y6:Y26)</f>
        <v>136163</v>
      </c>
    </row>
    <row r="28" spans="1:25" x14ac:dyDescent="0.25">
      <c r="M28" s="6"/>
    </row>
  </sheetData>
  <sortState ref="A6:Y26">
    <sortCondition ref="B6:B26"/>
    <sortCondition ref="A6:A26"/>
  </sortState>
  <mergeCells count="2">
    <mergeCell ref="R2:V2"/>
    <mergeCell ref="W2:X2"/>
  </mergeCells>
  <pageMargins left="0.2" right="0.17" top="0.25" bottom="0.25" header="0.05" footer="0"/>
  <pageSetup scale="62" fitToHeight="0" orientation="portrait" r:id="rId1"/>
  <headerFooter>
    <oddFooter>&amp;C- Page     &amp;P+37  -</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WhiteSpace="0" zoomScaleNormal="100" zoomScalePageLayoutView="80" workbookViewId="0">
      <pane ySplit="3" topLeftCell="A4" activePane="bottomLeft" state="frozen"/>
      <selection pane="bottomLeft" activeCell="A4" sqref="A4"/>
    </sheetView>
  </sheetViews>
  <sheetFormatPr defaultColWidth="8.85546875" defaultRowHeight="15" x14ac:dyDescent="0.25"/>
  <cols>
    <col min="1" max="1" width="7.85546875" style="2" customWidth="1"/>
    <col min="2" max="2" width="10.42578125" style="1" customWidth="1"/>
    <col min="3" max="3" width="6.85546875" style="3" hidden="1" customWidth="1"/>
    <col min="4" max="4" width="7.5703125" style="1" customWidth="1"/>
    <col min="5" max="5" width="12.28515625" style="1" customWidth="1"/>
    <col min="6" max="6" width="11.42578125" style="1" hidden="1" customWidth="1"/>
    <col min="7" max="7" width="14.28515625" style="1" customWidth="1"/>
    <col min="8" max="8" width="70.7109375" style="1" customWidth="1"/>
    <col min="9" max="9" width="12.85546875" style="1" customWidth="1"/>
    <col min="10" max="10" width="7.28515625" style="5" hidden="1" customWidth="1"/>
    <col min="11" max="11" width="9.7109375" style="1" hidden="1" customWidth="1"/>
    <col min="12" max="12" width="8.140625" style="3" hidden="1" customWidth="1"/>
    <col min="13" max="13" width="7.140625" style="3" hidden="1" customWidth="1"/>
    <col min="14" max="14" width="9.7109375" style="4" hidden="1" customWidth="1"/>
    <col min="15" max="15" width="8.7109375" style="3" hidden="1" customWidth="1"/>
    <col min="16" max="16" width="11" style="4" bestFit="1" customWidth="1"/>
    <col min="17" max="17" width="11.5703125" style="4" hidden="1" customWidth="1"/>
    <col min="18" max="18" width="6.7109375" style="71" hidden="1" customWidth="1"/>
    <col min="19" max="19" width="13.5703125" style="4" hidden="1" customWidth="1"/>
    <col min="20" max="20" width="8.140625" style="71" hidden="1" customWidth="1"/>
    <col min="21" max="21" width="11.85546875" style="7" hidden="1" customWidth="1"/>
    <col min="22" max="22" width="8.85546875" hidden="1" customWidth="1"/>
    <col min="23" max="23" width="14.140625" hidden="1" customWidth="1"/>
    <col min="24" max="24" width="12.85546875" hidden="1" customWidth="1"/>
    <col min="25" max="25" width="6.28515625" hidden="1" customWidth="1"/>
    <col min="26" max="26" width="11.5703125" customWidth="1"/>
  </cols>
  <sheetData>
    <row r="1" spans="1:26" ht="24" thickBot="1" x14ac:dyDescent="0.3">
      <c r="A1" s="104" t="s">
        <v>1028</v>
      </c>
      <c r="T1" s="105" t="s">
        <v>1029</v>
      </c>
    </row>
    <row r="2" spans="1:26" ht="24" thickBot="1" x14ac:dyDescent="0.3">
      <c r="A2" s="104" t="s">
        <v>1368</v>
      </c>
      <c r="R2" s="739" t="s">
        <v>1161</v>
      </c>
      <c r="S2" s="740"/>
      <c r="T2" s="740"/>
      <c r="U2" s="740"/>
      <c r="V2" s="740"/>
      <c r="W2" s="741"/>
      <c r="X2" s="737" t="s">
        <v>1163</v>
      </c>
      <c r="Y2" s="738"/>
      <c r="Z2" s="403"/>
    </row>
    <row r="3" spans="1:26" ht="73.5" customHeight="1" x14ac:dyDescent="0.25">
      <c r="A3" s="616" t="s">
        <v>711</v>
      </c>
      <c r="B3" s="615" t="s">
        <v>729</v>
      </c>
      <c r="C3" s="590" t="s">
        <v>712</v>
      </c>
      <c r="D3" s="591" t="s">
        <v>713</v>
      </c>
      <c r="E3" s="615" t="s">
        <v>1030</v>
      </c>
      <c r="F3" s="592" t="s">
        <v>990</v>
      </c>
      <c r="G3" s="614" t="s">
        <v>714</v>
      </c>
      <c r="H3" s="615" t="s">
        <v>707</v>
      </c>
      <c r="I3" s="614" t="s">
        <v>715</v>
      </c>
      <c r="J3" s="593" t="s">
        <v>716</v>
      </c>
      <c r="K3" s="592" t="s">
        <v>994</v>
      </c>
      <c r="L3" s="594" t="s">
        <v>997</v>
      </c>
      <c r="M3" s="594" t="s">
        <v>728</v>
      </c>
      <c r="N3" s="595" t="s">
        <v>717</v>
      </c>
      <c r="O3" s="596" t="s">
        <v>0</v>
      </c>
      <c r="P3" s="595" t="s">
        <v>709</v>
      </c>
      <c r="Q3" s="617" t="s">
        <v>1154</v>
      </c>
      <c r="R3" s="598" t="s">
        <v>1151</v>
      </c>
      <c r="S3" s="390" t="s">
        <v>1152</v>
      </c>
      <c r="T3" s="390" t="s">
        <v>1031</v>
      </c>
      <c r="U3" s="390" t="s">
        <v>1018</v>
      </c>
      <c r="V3" s="618" t="s">
        <v>1032</v>
      </c>
      <c r="W3" s="390" t="s">
        <v>1164</v>
      </c>
      <c r="X3" s="599" t="s">
        <v>1152</v>
      </c>
      <c r="Y3" s="600" t="s">
        <v>1164</v>
      </c>
      <c r="Z3" s="601" t="s">
        <v>1374</v>
      </c>
    </row>
    <row r="4" spans="1:26" ht="10.5" customHeight="1" thickBot="1" x14ac:dyDescent="0.3">
      <c r="A4" s="609"/>
      <c r="B4" s="49"/>
      <c r="C4" s="50"/>
      <c r="D4" s="51"/>
      <c r="E4" s="50"/>
      <c r="F4" s="49"/>
      <c r="G4" s="49"/>
      <c r="H4" s="50"/>
      <c r="I4" s="49"/>
      <c r="J4" s="52"/>
      <c r="K4" s="49"/>
      <c r="L4" s="53"/>
      <c r="M4" s="53"/>
      <c r="N4" s="54"/>
      <c r="O4" s="55"/>
      <c r="P4" s="54"/>
      <c r="Q4" s="54"/>
      <c r="R4" s="397"/>
      <c r="S4" s="398"/>
      <c r="T4" s="397"/>
      <c r="U4" s="397"/>
      <c r="V4" s="406"/>
      <c r="W4" s="397"/>
      <c r="X4" s="352"/>
      <c r="Y4" s="351"/>
      <c r="Z4" s="631"/>
    </row>
    <row r="5" spans="1:26" ht="23.25" customHeight="1" x14ac:dyDescent="0.25">
      <c r="A5" s="610" t="s">
        <v>1014</v>
      </c>
      <c r="B5" s="13"/>
      <c r="C5" s="14"/>
      <c r="D5" s="34"/>
      <c r="E5" s="14"/>
      <c r="F5" s="13"/>
      <c r="G5" s="13"/>
      <c r="H5" s="14"/>
      <c r="I5" s="13"/>
      <c r="J5" s="35"/>
      <c r="K5" s="13"/>
      <c r="L5" s="30"/>
      <c r="M5" s="30"/>
      <c r="N5" s="31"/>
      <c r="O5" s="32"/>
      <c r="P5" s="31"/>
      <c r="Q5" s="31"/>
      <c r="R5" s="30"/>
      <c r="S5" s="30"/>
      <c r="T5" s="31"/>
      <c r="U5" s="32"/>
      <c r="V5" s="31">
        <v>781</v>
      </c>
      <c r="W5" s="30"/>
      <c r="X5" s="54"/>
      <c r="Y5" s="55"/>
      <c r="Z5" s="602"/>
    </row>
    <row r="6" spans="1:26" ht="409.5" x14ac:dyDescent="0.25">
      <c r="A6" s="611" t="s">
        <v>778</v>
      </c>
      <c r="B6" s="82" t="s">
        <v>121</v>
      </c>
      <c r="C6" s="83">
        <v>51310</v>
      </c>
      <c r="D6" s="82" t="s">
        <v>122</v>
      </c>
      <c r="E6" s="82" t="s">
        <v>123</v>
      </c>
      <c r="F6" s="82" t="s">
        <v>724</v>
      </c>
      <c r="G6" s="82" t="s">
        <v>124</v>
      </c>
      <c r="H6" s="82" t="s">
        <v>1078</v>
      </c>
      <c r="I6" s="82" t="s">
        <v>6</v>
      </c>
      <c r="J6" s="84">
        <v>4.4000000000000004</v>
      </c>
      <c r="K6" s="82" t="s">
        <v>7</v>
      </c>
      <c r="L6" s="83" t="s">
        <v>710</v>
      </c>
      <c r="M6" s="83" t="s">
        <v>710</v>
      </c>
      <c r="N6" s="85">
        <v>10000</v>
      </c>
      <c r="O6" s="83">
        <v>1</v>
      </c>
      <c r="P6" s="85">
        <v>10000</v>
      </c>
      <c r="Q6" s="85">
        <v>0</v>
      </c>
      <c r="R6" s="336"/>
      <c r="S6" s="85"/>
      <c r="T6" s="86">
        <v>477</v>
      </c>
      <c r="U6" s="81" t="s">
        <v>995</v>
      </c>
      <c r="V6" s="29">
        <v>840</v>
      </c>
      <c r="W6" s="81"/>
      <c r="X6" s="85"/>
      <c r="Y6" s="407"/>
      <c r="Z6" s="603">
        <f t="shared" ref="Z6:Z19" si="0">X6</f>
        <v>0</v>
      </c>
    </row>
    <row r="7" spans="1:26" ht="240" x14ac:dyDescent="0.25">
      <c r="A7" s="612" t="s">
        <v>779</v>
      </c>
      <c r="B7" s="87" t="s">
        <v>121</v>
      </c>
      <c r="C7" s="88">
        <v>51310</v>
      </c>
      <c r="D7" s="87" t="s">
        <v>122</v>
      </c>
      <c r="E7" s="87" t="s">
        <v>123</v>
      </c>
      <c r="F7" s="87" t="s">
        <v>724</v>
      </c>
      <c r="G7" s="87" t="s">
        <v>126</v>
      </c>
      <c r="H7" s="87" t="s">
        <v>1079</v>
      </c>
      <c r="I7" s="87" t="s">
        <v>6</v>
      </c>
      <c r="J7" s="89">
        <v>4.4000000000000004</v>
      </c>
      <c r="K7" s="87" t="s">
        <v>14</v>
      </c>
      <c r="L7" s="88" t="s">
        <v>710</v>
      </c>
      <c r="M7" s="88" t="s">
        <v>710</v>
      </c>
      <c r="N7" s="90">
        <v>18540</v>
      </c>
      <c r="O7" s="88">
        <v>1</v>
      </c>
      <c r="P7" s="90">
        <v>18540</v>
      </c>
      <c r="Q7" s="90">
        <v>12000</v>
      </c>
      <c r="R7" s="337"/>
      <c r="S7" s="90"/>
      <c r="T7" s="91">
        <v>477</v>
      </c>
      <c r="U7" s="80" t="s">
        <v>995</v>
      </c>
      <c r="V7" s="22">
        <v>606</v>
      </c>
      <c r="W7" s="249" t="s">
        <v>1155</v>
      </c>
      <c r="X7" s="90"/>
      <c r="Y7" s="407"/>
      <c r="Z7" s="604">
        <f t="shared" si="0"/>
        <v>0</v>
      </c>
    </row>
    <row r="8" spans="1:26" ht="409.5" x14ac:dyDescent="0.25">
      <c r="A8" s="611" t="s">
        <v>780</v>
      </c>
      <c r="B8" s="82" t="s">
        <v>121</v>
      </c>
      <c r="C8" s="83">
        <v>53550</v>
      </c>
      <c r="D8" s="82" t="s">
        <v>122</v>
      </c>
      <c r="E8" s="82" t="s">
        <v>123</v>
      </c>
      <c r="F8" s="82" t="s">
        <v>724</v>
      </c>
      <c r="G8" s="82" t="s">
        <v>1381</v>
      </c>
      <c r="H8" s="82" t="s">
        <v>129</v>
      </c>
      <c r="I8" s="82" t="s">
        <v>25</v>
      </c>
      <c r="J8" s="84">
        <v>4.4000000000000004</v>
      </c>
      <c r="K8" s="82" t="s">
        <v>112</v>
      </c>
      <c r="L8" s="83" t="s">
        <v>710</v>
      </c>
      <c r="M8" s="83" t="s">
        <v>710</v>
      </c>
      <c r="N8" s="85">
        <v>30000</v>
      </c>
      <c r="O8" s="83">
        <v>1</v>
      </c>
      <c r="P8" s="85">
        <v>30000</v>
      </c>
      <c r="Q8" s="85">
        <v>30000</v>
      </c>
      <c r="R8" s="336">
        <v>1</v>
      </c>
      <c r="S8" s="85">
        <v>30000</v>
      </c>
      <c r="T8" s="86">
        <v>477</v>
      </c>
      <c r="U8" s="81" t="s">
        <v>995</v>
      </c>
      <c r="V8" s="29">
        <v>889</v>
      </c>
      <c r="W8" s="81"/>
      <c r="X8" s="85">
        <v>30000</v>
      </c>
      <c r="Y8" s="407"/>
      <c r="Z8" s="603">
        <f t="shared" si="0"/>
        <v>30000</v>
      </c>
    </row>
    <row r="9" spans="1:26" ht="124.5" customHeight="1" x14ac:dyDescent="0.25">
      <c r="A9" s="612" t="s">
        <v>781</v>
      </c>
      <c r="B9" s="87" t="s">
        <v>121</v>
      </c>
      <c r="C9" s="88">
        <v>53210</v>
      </c>
      <c r="D9" s="87" t="s">
        <v>122</v>
      </c>
      <c r="E9" s="87" t="s">
        <v>123</v>
      </c>
      <c r="F9" s="87" t="s">
        <v>724</v>
      </c>
      <c r="G9" s="87" t="s">
        <v>130</v>
      </c>
      <c r="H9" s="87" t="s">
        <v>131</v>
      </c>
      <c r="I9" s="87" t="s">
        <v>25</v>
      </c>
      <c r="J9" s="89">
        <v>4.4000000000000004</v>
      </c>
      <c r="K9" s="87" t="s">
        <v>89</v>
      </c>
      <c r="L9" s="88" t="s">
        <v>708</v>
      </c>
      <c r="M9" s="88" t="s">
        <v>710</v>
      </c>
      <c r="N9" s="90">
        <v>15000</v>
      </c>
      <c r="O9" s="88">
        <v>1</v>
      </c>
      <c r="P9" s="90">
        <v>15000</v>
      </c>
      <c r="Q9" s="90">
        <v>0</v>
      </c>
      <c r="R9" s="337"/>
      <c r="S9" s="90"/>
      <c r="T9" s="91">
        <v>478</v>
      </c>
      <c r="U9" s="80" t="s">
        <v>995</v>
      </c>
      <c r="V9" s="29">
        <v>889</v>
      </c>
      <c r="W9" s="80"/>
      <c r="X9" s="90"/>
      <c r="Y9" s="407"/>
      <c r="Z9" s="604">
        <f t="shared" si="0"/>
        <v>0</v>
      </c>
    </row>
    <row r="10" spans="1:26" ht="76.5" customHeight="1" x14ac:dyDescent="0.25">
      <c r="A10" s="611" t="s">
        <v>782</v>
      </c>
      <c r="B10" s="82" t="s">
        <v>121</v>
      </c>
      <c r="C10" s="83">
        <v>53210</v>
      </c>
      <c r="D10" s="82" t="s">
        <v>122</v>
      </c>
      <c r="E10" s="82" t="s">
        <v>123</v>
      </c>
      <c r="F10" s="82" t="s">
        <v>724</v>
      </c>
      <c r="G10" s="82" t="s">
        <v>132</v>
      </c>
      <c r="H10" s="82" t="s">
        <v>1080</v>
      </c>
      <c r="I10" s="82" t="s">
        <v>6</v>
      </c>
      <c r="J10" s="84">
        <v>4.4000000000000004</v>
      </c>
      <c r="K10" s="82" t="s">
        <v>14</v>
      </c>
      <c r="L10" s="83" t="s">
        <v>708</v>
      </c>
      <c r="M10" s="83" t="s">
        <v>710</v>
      </c>
      <c r="N10" s="85">
        <v>5000</v>
      </c>
      <c r="O10" s="83">
        <v>1</v>
      </c>
      <c r="P10" s="85">
        <v>5000</v>
      </c>
      <c r="Q10" s="85">
        <v>0</v>
      </c>
      <c r="R10" s="336">
        <v>2</v>
      </c>
      <c r="S10" s="85">
        <v>5000</v>
      </c>
      <c r="T10" s="86">
        <v>478</v>
      </c>
      <c r="U10" s="81" t="s">
        <v>995</v>
      </c>
      <c r="V10" s="22">
        <v>843</v>
      </c>
      <c r="W10" s="81"/>
      <c r="X10" s="85">
        <v>5000</v>
      </c>
      <c r="Y10" s="407"/>
      <c r="Z10" s="603">
        <f t="shared" si="0"/>
        <v>5000</v>
      </c>
    </row>
    <row r="11" spans="1:26" ht="240" x14ac:dyDescent="0.25">
      <c r="A11" s="611" t="s">
        <v>788</v>
      </c>
      <c r="B11" s="82" t="s">
        <v>149</v>
      </c>
      <c r="C11" s="83">
        <v>51310</v>
      </c>
      <c r="D11" s="82" t="s">
        <v>150</v>
      </c>
      <c r="E11" s="82" t="s">
        <v>1019</v>
      </c>
      <c r="F11" s="82" t="s">
        <v>724</v>
      </c>
      <c r="G11" s="82" t="s">
        <v>152</v>
      </c>
      <c r="H11" s="82" t="s">
        <v>1081</v>
      </c>
      <c r="I11" s="82" t="s">
        <v>6</v>
      </c>
      <c r="J11" s="84" t="s">
        <v>154</v>
      </c>
      <c r="K11" s="82" t="s">
        <v>89</v>
      </c>
      <c r="L11" s="83" t="s">
        <v>708</v>
      </c>
      <c r="M11" s="83" t="s">
        <v>708</v>
      </c>
      <c r="N11" s="85">
        <v>20</v>
      </c>
      <c r="O11" s="83">
        <v>2000</v>
      </c>
      <c r="P11" s="85">
        <v>40000</v>
      </c>
      <c r="Q11" s="85">
        <v>0</v>
      </c>
      <c r="R11" s="336"/>
      <c r="S11" s="85"/>
      <c r="T11" s="86">
        <v>411</v>
      </c>
      <c r="U11" s="81" t="s">
        <v>995</v>
      </c>
      <c r="V11" s="29">
        <v>858</v>
      </c>
      <c r="W11" s="81"/>
      <c r="X11" s="85"/>
      <c r="Y11" s="407"/>
      <c r="Z11" s="603">
        <f t="shared" si="0"/>
        <v>0</v>
      </c>
    </row>
    <row r="12" spans="1:26" ht="75" x14ac:dyDescent="0.25">
      <c r="A12" s="612" t="s">
        <v>789</v>
      </c>
      <c r="B12" s="87" t="s">
        <v>149</v>
      </c>
      <c r="C12" s="88">
        <v>51310</v>
      </c>
      <c r="D12" s="87" t="s">
        <v>150</v>
      </c>
      <c r="E12" s="87" t="s">
        <v>1019</v>
      </c>
      <c r="F12" s="87" t="s">
        <v>724</v>
      </c>
      <c r="G12" s="87" t="s">
        <v>155</v>
      </c>
      <c r="H12" s="87" t="s">
        <v>1082</v>
      </c>
      <c r="I12" s="87" t="s">
        <v>6</v>
      </c>
      <c r="J12" s="89" t="s">
        <v>154</v>
      </c>
      <c r="K12" s="87" t="s">
        <v>89</v>
      </c>
      <c r="L12" s="88" t="s">
        <v>708</v>
      </c>
      <c r="M12" s="88" t="s">
        <v>708</v>
      </c>
      <c r="N12" s="90">
        <v>20</v>
      </c>
      <c r="O12" s="88">
        <v>1250</v>
      </c>
      <c r="P12" s="90">
        <v>25000</v>
      </c>
      <c r="Q12" s="90">
        <v>8533</v>
      </c>
      <c r="R12" s="337">
        <v>5</v>
      </c>
      <c r="S12" s="90">
        <v>5248</v>
      </c>
      <c r="T12" s="91"/>
      <c r="U12" s="80" t="s">
        <v>995</v>
      </c>
      <c r="V12" s="22">
        <v>783</v>
      </c>
      <c r="W12" s="80"/>
      <c r="X12" s="90">
        <v>5248</v>
      </c>
      <c r="Y12" s="407"/>
      <c r="Z12" s="604">
        <f t="shared" si="0"/>
        <v>5248</v>
      </c>
    </row>
    <row r="13" spans="1:26" ht="168.75" customHeight="1" x14ac:dyDescent="0.25">
      <c r="A13" s="611" t="s">
        <v>790</v>
      </c>
      <c r="B13" s="82" t="s">
        <v>149</v>
      </c>
      <c r="C13" s="83">
        <v>53500</v>
      </c>
      <c r="D13" s="82" t="s">
        <v>150</v>
      </c>
      <c r="E13" s="82" t="s">
        <v>151</v>
      </c>
      <c r="F13" s="82" t="s">
        <v>724</v>
      </c>
      <c r="G13" s="82" t="s">
        <v>157</v>
      </c>
      <c r="H13" s="82" t="s">
        <v>158</v>
      </c>
      <c r="I13" s="82" t="s">
        <v>25</v>
      </c>
      <c r="J13" s="84" t="s">
        <v>154</v>
      </c>
      <c r="K13" s="82" t="s">
        <v>89</v>
      </c>
      <c r="L13" s="83" t="s">
        <v>710</v>
      </c>
      <c r="M13" s="83" t="s">
        <v>708</v>
      </c>
      <c r="N13" s="85">
        <v>50000</v>
      </c>
      <c r="O13" s="83">
        <v>1</v>
      </c>
      <c r="P13" s="85">
        <v>50000</v>
      </c>
      <c r="Q13" s="85">
        <v>0</v>
      </c>
      <c r="R13" s="336"/>
      <c r="S13" s="85"/>
      <c r="T13" s="86">
        <v>411</v>
      </c>
      <c r="U13" s="81" t="s">
        <v>995</v>
      </c>
      <c r="V13" s="29">
        <v>889</v>
      </c>
      <c r="W13" s="81"/>
      <c r="X13" s="85"/>
      <c r="Y13" s="407"/>
      <c r="Z13" s="603">
        <f t="shared" si="0"/>
        <v>0</v>
      </c>
    </row>
    <row r="14" spans="1:26" ht="60" x14ac:dyDescent="0.25">
      <c r="A14" s="612" t="s">
        <v>791</v>
      </c>
      <c r="B14" s="87" t="s">
        <v>149</v>
      </c>
      <c r="C14" s="88">
        <v>51310</v>
      </c>
      <c r="D14" s="87" t="s">
        <v>150</v>
      </c>
      <c r="E14" s="87" t="s">
        <v>1019</v>
      </c>
      <c r="F14" s="87" t="s">
        <v>724</v>
      </c>
      <c r="G14" s="87" t="s">
        <v>159</v>
      </c>
      <c r="H14" s="87" t="s">
        <v>160</v>
      </c>
      <c r="I14" s="87" t="s">
        <v>6</v>
      </c>
      <c r="J14" s="89" t="s">
        <v>154</v>
      </c>
      <c r="K14" s="87" t="s">
        <v>14</v>
      </c>
      <c r="L14" s="88" t="s">
        <v>710</v>
      </c>
      <c r="M14" s="88" t="s">
        <v>708</v>
      </c>
      <c r="N14" s="90">
        <v>29000</v>
      </c>
      <c r="O14" s="88">
        <v>1</v>
      </c>
      <c r="P14" s="90">
        <v>29000</v>
      </c>
      <c r="Q14" s="90">
        <v>27495</v>
      </c>
      <c r="R14" s="337">
        <v>3</v>
      </c>
      <c r="S14" s="90">
        <v>29000</v>
      </c>
      <c r="T14" s="91">
        <v>411</v>
      </c>
      <c r="U14" s="80" t="s">
        <v>995</v>
      </c>
      <c r="V14" s="22">
        <v>889</v>
      </c>
      <c r="W14" s="80"/>
      <c r="X14" s="90">
        <v>29000</v>
      </c>
      <c r="Y14" s="407"/>
      <c r="Z14" s="604">
        <f t="shared" si="0"/>
        <v>29000</v>
      </c>
    </row>
    <row r="15" spans="1:26" ht="225" x14ac:dyDescent="0.25">
      <c r="A15" s="612" t="s">
        <v>783</v>
      </c>
      <c r="B15" s="87" t="s">
        <v>134</v>
      </c>
      <c r="C15" s="88">
        <v>51230</v>
      </c>
      <c r="D15" s="87" t="s">
        <v>135</v>
      </c>
      <c r="E15" s="87" t="s">
        <v>136</v>
      </c>
      <c r="F15" s="87" t="s">
        <v>724</v>
      </c>
      <c r="G15" s="87" t="s">
        <v>137</v>
      </c>
      <c r="H15" s="87" t="s">
        <v>138</v>
      </c>
      <c r="I15" s="87" t="s">
        <v>6</v>
      </c>
      <c r="J15" s="89" t="s">
        <v>139</v>
      </c>
      <c r="K15" s="87" t="s">
        <v>28</v>
      </c>
      <c r="L15" s="88" t="s">
        <v>710</v>
      </c>
      <c r="M15" s="88" t="s">
        <v>710</v>
      </c>
      <c r="N15" s="90">
        <v>52000</v>
      </c>
      <c r="O15" s="88">
        <v>1</v>
      </c>
      <c r="P15" s="90">
        <v>53781</v>
      </c>
      <c r="Q15" s="90">
        <v>53781</v>
      </c>
      <c r="R15" s="337"/>
      <c r="S15" s="90"/>
      <c r="T15" s="91">
        <v>484</v>
      </c>
      <c r="U15" s="80" t="s">
        <v>996</v>
      </c>
      <c r="V15" s="22"/>
      <c r="W15" s="249" t="s">
        <v>1156</v>
      </c>
      <c r="X15" s="90"/>
      <c r="Y15" s="407"/>
      <c r="Z15" s="604">
        <f t="shared" si="0"/>
        <v>0</v>
      </c>
    </row>
    <row r="16" spans="1:26" ht="135" x14ac:dyDescent="0.25">
      <c r="A16" s="611" t="s">
        <v>784</v>
      </c>
      <c r="B16" s="82" t="s">
        <v>134</v>
      </c>
      <c r="C16" s="83">
        <v>51310</v>
      </c>
      <c r="D16" s="82" t="s">
        <v>135</v>
      </c>
      <c r="E16" s="82" t="s">
        <v>136</v>
      </c>
      <c r="F16" s="82" t="s">
        <v>724</v>
      </c>
      <c r="G16" s="82" t="s">
        <v>140</v>
      </c>
      <c r="H16" s="82" t="s">
        <v>141</v>
      </c>
      <c r="I16" s="82" t="s">
        <v>6</v>
      </c>
      <c r="J16" s="84" t="s">
        <v>142</v>
      </c>
      <c r="K16" s="82" t="s">
        <v>7</v>
      </c>
      <c r="L16" s="83" t="s">
        <v>710</v>
      </c>
      <c r="M16" s="83" t="s">
        <v>708</v>
      </c>
      <c r="N16" s="85">
        <v>10000</v>
      </c>
      <c r="O16" s="83">
        <v>1</v>
      </c>
      <c r="P16" s="85">
        <v>10000</v>
      </c>
      <c r="Q16" s="85">
        <v>10000</v>
      </c>
      <c r="R16" s="336">
        <v>4</v>
      </c>
      <c r="S16" s="85">
        <v>8000</v>
      </c>
      <c r="T16" s="86">
        <v>346</v>
      </c>
      <c r="U16" s="81" t="s">
        <v>996</v>
      </c>
      <c r="V16" s="22"/>
      <c r="W16" s="248"/>
      <c r="X16" s="85">
        <v>8000</v>
      </c>
      <c r="Y16" s="407"/>
      <c r="Z16" s="603">
        <f t="shared" si="0"/>
        <v>8000</v>
      </c>
    </row>
    <row r="17" spans="1:26" ht="63" customHeight="1" x14ac:dyDescent="0.25">
      <c r="A17" s="612" t="s">
        <v>785</v>
      </c>
      <c r="B17" s="87" t="s">
        <v>134</v>
      </c>
      <c r="C17" s="88">
        <v>55400</v>
      </c>
      <c r="D17" s="87" t="s">
        <v>135</v>
      </c>
      <c r="E17" s="87" t="s">
        <v>136</v>
      </c>
      <c r="F17" s="87" t="s">
        <v>724</v>
      </c>
      <c r="G17" s="87" t="s">
        <v>143</v>
      </c>
      <c r="H17" s="87" t="s">
        <v>144</v>
      </c>
      <c r="I17" s="87" t="s">
        <v>25</v>
      </c>
      <c r="J17" s="89" t="s">
        <v>139</v>
      </c>
      <c r="K17" s="87" t="s">
        <v>28</v>
      </c>
      <c r="L17" s="88" t="s">
        <v>708</v>
      </c>
      <c r="M17" s="88" t="s">
        <v>708</v>
      </c>
      <c r="N17" s="90">
        <v>8500</v>
      </c>
      <c r="O17" s="88">
        <v>1</v>
      </c>
      <c r="P17" s="90">
        <v>8500</v>
      </c>
      <c r="Q17" s="90">
        <v>0</v>
      </c>
      <c r="R17" s="337"/>
      <c r="S17" s="90"/>
      <c r="T17" s="91">
        <v>484</v>
      </c>
      <c r="U17" s="80" t="s">
        <v>996</v>
      </c>
      <c r="V17" s="15"/>
      <c r="W17" s="249" t="s">
        <v>1156</v>
      </c>
      <c r="X17" s="90"/>
      <c r="Y17" s="407"/>
      <c r="Z17" s="604">
        <f t="shared" si="0"/>
        <v>0</v>
      </c>
    </row>
    <row r="18" spans="1:26" ht="65.25" customHeight="1" x14ac:dyDescent="0.25">
      <c r="A18" s="611" t="s">
        <v>786</v>
      </c>
      <c r="B18" s="82" t="s">
        <v>134</v>
      </c>
      <c r="C18" s="83">
        <v>56520</v>
      </c>
      <c r="D18" s="82" t="s">
        <v>135</v>
      </c>
      <c r="E18" s="82" t="s">
        <v>136</v>
      </c>
      <c r="F18" s="82" t="s">
        <v>724</v>
      </c>
      <c r="G18" s="82" t="s">
        <v>145</v>
      </c>
      <c r="H18" s="82" t="s">
        <v>146</v>
      </c>
      <c r="I18" s="82" t="s">
        <v>25</v>
      </c>
      <c r="J18" s="84" t="s">
        <v>139</v>
      </c>
      <c r="K18" s="82" t="s">
        <v>38</v>
      </c>
      <c r="L18" s="83" t="s">
        <v>708</v>
      </c>
      <c r="M18" s="83" t="s">
        <v>708</v>
      </c>
      <c r="N18" s="85">
        <v>3000</v>
      </c>
      <c r="O18" s="83">
        <v>5</v>
      </c>
      <c r="P18" s="85">
        <v>15000</v>
      </c>
      <c r="Q18" s="85">
        <v>0</v>
      </c>
      <c r="R18" s="336"/>
      <c r="S18" s="85"/>
      <c r="T18" s="86">
        <v>484</v>
      </c>
      <c r="U18" s="81" t="s">
        <v>996</v>
      </c>
      <c r="V18" s="15"/>
      <c r="W18" s="248" t="s">
        <v>1156</v>
      </c>
      <c r="X18" s="85"/>
      <c r="Y18" s="407"/>
      <c r="Z18" s="603">
        <f t="shared" si="0"/>
        <v>0</v>
      </c>
    </row>
    <row r="19" spans="1:26" ht="120.75" thickBot="1" x14ac:dyDescent="0.3">
      <c r="A19" s="619" t="s">
        <v>787</v>
      </c>
      <c r="B19" s="620" t="s">
        <v>134</v>
      </c>
      <c r="C19" s="621">
        <v>51114</v>
      </c>
      <c r="D19" s="620" t="s">
        <v>135</v>
      </c>
      <c r="E19" s="620" t="s">
        <v>136</v>
      </c>
      <c r="F19" s="620" t="s">
        <v>724</v>
      </c>
      <c r="G19" s="620" t="s">
        <v>1083</v>
      </c>
      <c r="H19" s="620" t="s">
        <v>148</v>
      </c>
      <c r="I19" s="620" t="s">
        <v>6</v>
      </c>
      <c r="J19" s="622" t="s">
        <v>139</v>
      </c>
      <c r="K19" s="620" t="s">
        <v>7</v>
      </c>
      <c r="L19" s="621" t="s">
        <v>708</v>
      </c>
      <c r="M19" s="621" t="s">
        <v>708</v>
      </c>
      <c r="N19" s="623">
        <v>2500</v>
      </c>
      <c r="O19" s="621">
        <v>1</v>
      </c>
      <c r="P19" s="623">
        <v>2500</v>
      </c>
      <c r="Q19" s="623">
        <v>0</v>
      </c>
      <c r="R19" s="624"/>
      <c r="S19" s="623"/>
      <c r="T19" s="625">
        <v>484</v>
      </c>
      <c r="U19" s="626" t="s">
        <v>996</v>
      </c>
      <c r="V19" s="627">
        <v>515</v>
      </c>
      <c r="W19" s="628" t="s">
        <v>1156</v>
      </c>
      <c r="X19" s="623"/>
      <c r="Y19" s="629"/>
      <c r="Z19" s="630">
        <f t="shared" si="0"/>
        <v>0</v>
      </c>
    </row>
    <row r="20" spans="1:26" ht="20.25" customHeight="1" x14ac:dyDescent="0.25">
      <c r="A20" s="120"/>
      <c r="B20" s="108"/>
      <c r="C20" s="109"/>
      <c r="D20" s="108"/>
      <c r="E20" s="108"/>
      <c r="F20" s="108"/>
      <c r="G20" s="108"/>
      <c r="H20" s="332" t="s">
        <v>718</v>
      </c>
      <c r="I20" s="108"/>
      <c r="J20" s="110"/>
      <c r="K20" s="108"/>
      <c r="L20" s="121" t="s">
        <v>1027</v>
      </c>
      <c r="M20" s="109"/>
      <c r="N20" s="111"/>
      <c r="O20" s="109"/>
      <c r="P20" s="122">
        <f>SUM(P6:P19)</f>
        <v>312321</v>
      </c>
      <c r="Q20" s="122">
        <f>SUM(Q6:Q19)</f>
        <v>141809</v>
      </c>
      <c r="R20" s="718"/>
      <c r="S20" s="122">
        <f>SUM(S6:S19)</f>
        <v>77248</v>
      </c>
      <c r="T20" s="112"/>
      <c r="U20" s="113"/>
      <c r="V20" s="719">
        <v>515</v>
      </c>
      <c r="W20" s="113"/>
      <c r="X20" s="122">
        <f>SUM(X6:X19)</f>
        <v>77248</v>
      </c>
      <c r="Y20" s="113"/>
      <c r="Z20" s="122">
        <f>SUM(Z6:Z19)</f>
        <v>77248</v>
      </c>
    </row>
    <row r="21" spans="1:26" x14ac:dyDescent="0.25">
      <c r="M21" s="6"/>
    </row>
  </sheetData>
  <sortState ref="A6:Z19">
    <sortCondition ref="B6:B19"/>
    <sortCondition ref="A6:A19"/>
  </sortState>
  <mergeCells count="2">
    <mergeCell ref="R2:W2"/>
    <mergeCell ref="X2:Y2"/>
  </mergeCells>
  <pageMargins left="0.2" right="0.17" top="0.5" bottom="0.5" header="0.05" footer="0"/>
  <pageSetup scale="65" fitToHeight="0" orientation="portrait" r:id="rId1"/>
  <headerFooter>
    <oddFooter xml:space="preserve">&amp;C- Page     &amp;P+40 - </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zoomScaleNormal="100" zoomScalePageLayoutView="80" workbookViewId="0">
      <pane ySplit="3" topLeftCell="A4" activePane="bottomLeft" state="frozen"/>
      <selection pane="bottomLeft" activeCell="H6" sqref="H6"/>
    </sheetView>
  </sheetViews>
  <sheetFormatPr defaultColWidth="8.85546875" defaultRowHeight="15" x14ac:dyDescent="0.25"/>
  <cols>
    <col min="1" max="1" width="6.85546875" style="2" customWidth="1"/>
    <col min="2" max="2" width="9.7109375" style="1" customWidth="1"/>
    <col min="3" max="3" width="6.85546875" style="3" hidden="1" customWidth="1"/>
    <col min="4" max="4" width="8" style="1" customWidth="1"/>
    <col min="5" max="5" width="11.5703125" style="1" customWidth="1"/>
    <col min="6" max="6" width="11.42578125" style="1" hidden="1" customWidth="1"/>
    <col min="7" max="7" width="13.7109375" style="1" customWidth="1"/>
    <col min="8" max="8" width="70.7109375" style="1" customWidth="1"/>
    <col min="9" max="9" width="11.5703125" style="1" customWidth="1"/>
    <col min="10" max="10" width="7.28515625" style="5" hidden="1" customWidth="1"/>
    <col min="11" max="11" width="9.7109375" style="1" hidden="1" customWidth="1"/>
    <col min="12" max="12" width="8.140625" style="3" hidden="1" customWidth="1"/>
    <col min="13" max="13" width="7.140625" style="3" hidden="1" customWidth="1"/>
    <col min="14" max="14" width="9.7109375" style="4" hidden="1" customWidth="1"/>
    <col min="15" max="15" width="8.7109375" style="3" hidden="1" customWidth="1"/>
    <col min="16" max="16" width="11.140625" style="4" customWidth="1"/>
    <col min="17" max="17" width="6.5703125" style="4" hidden="1" customWidth="1"/>
    <col min="18" max="18" width="16" style="4" hidden="1" customWidth="1"/>
    <col min="19" max="19" width="14.5703125" style="4" hidden="1" customWidth="1"/>
    <col min="20" max="20" width="13.42578125" style="4" hidden="1" customWidth="1"/>
    <col min="21" max="21" width="12.140625" style="71" hidden="1" customWidth="1"/>
    <col min="22" max="22" width="10.5703125" style="7" bestFit="1" customWidth="1"/>
    <col min="23" max="23" width="12.42578125" hidden="1" customWidth="1"/>
    <col min="24" max="26" width="0" hidden="1" customWidth="1"/>
  </cols>
  <sheetData>
    <row r="1" spans="1:26" ht="24" thickBot="1" x14ac:dyDescent="0.3">
      <c r="A1" s="104" t="s">
        <v>1028</v>
      </c>
      <c r="U1" s="105" t="s">
        <v>1029</v>
      </c>
    </row>
    <row r="2" spans="1:26" ht="24" thickBot="1" x14ac:dyDescent="0.3">
      <c r="A2" s="104" t="s">
        <v>1369</v>
      </c>
      <c r="Q2" s="739" t="s">
        <v>1161</v>
      </c>
      <c r="R2" s="740"/>
      <c r="S2" s="741"/>
      <c r="T2" s="737" t="s">
        <v>1163</v>
      </c>
      <c r="U2" s="738"/>
      <c r="V2" s="749"/>
      <c r="W2" s="750"/>
      <c r="X2" s="291"/>
    </row>
    <row r="3" spans="1:26" ht="69.75" customHeight="1" x14ac:dyDescent="0.25">
      <c r="A3" s="616" t="s">
        <v>711</v>
      </c>
      <c r="B3" s="614" t="s">
        <v>729</v>
      </c>
      <c r="C3" s="590" t="s">
        <v>712</v>
      </c>
      <c r="D3" s="591" t="s">
        <v>713</v>
      </c>
      <c r="E3" s="615" t="s">
        <v>1030</v>
      </c>
      <c r="F3" s="614" t="s">
        <v>990</v>
      </c>
      <c r="G3" s="614" t="s">
        <v>714</v>
      </c>
      <c r="H3" s="615" t="s">
        <v>707</v>
      </c>
      <c r="I3" s="614" t="s">
        <v>715</v>
      </c>
      <c r="J3" s="593" t="s">
        <v>716</v>
      </c>
      <c r="K3" s="592" t="s">
        <v>994</v>
      </c>
      <c r="L3" s="594" t="s">
        <v>997</v>
      </c>
      <c r="M3" s="594" t="s">
        <v>728</v>
      </c>
      <c r="N3" s="595" t="s">
        <v>717</v>
      </c>
      <c r="O3" s="596" t="s">
        <v>0</v>
      </c>
      <c r="P3" s="597" t="s">
        <v>709</v>
      </c>
      <c r="Q3" s="598" t="s">
        <v>1151</v>
      </c>
      <c r="R3" s="390" t="s">
        <v>1152</v>
      </c>
      <c r="S3" s="390" t="s">
        <v>1164</v>
      </c>
      <c r="T3" s="599" t="s">
        <v>1152</v>
      </c>
      <c r="U3" s="600" t="s">
        <v>1164</v>
      </c>
      <c r="V3" s="601" t="s">
        <v>1374</v>
      </c>
      <c r="W3" s="586" t="s">
        <v>1164</v>
      </c>
      <c r="X3" s="291"/>
    </row>
    <row r="4" spans="1:26" ht="9.75" customHeight="1" thickBot="1" x14ac:dyDescent="0.3">
      <c r="A4" s="609"/>
      <c r="B4" s="49"/>
      <c r="C4" s="50"/>
      <c r="D4" s="51"/>
      <c r="E4" s="50"/>
      <c r="F4" s="49"/>
      <c r="G4" s="49"/>
      <c r="H4" s="50"/>
      <c r="I4" s="49"/>
      <c r="J4" s="52"/>
      <c r="K4" s="49"/>
      <c r="L4" s="53"/>
      <c r="M4" s="53"/>
      <c r="N4" s="54"/>
      <c r="O4" s="55"/>
      <c r="P4" s="54"/>
      <c r="Q4" s="397"/>
      <c r="R4" s="398"/>
      <c r="S4" s="397"/>
      <c r="T4" s="352"/>
      <c r="U4" s="353"/>
      <c r="V4" s="602"/>
      <c r="W4" s="355"/>
      <c r="X4" s="291"/>
    </row>
    <row r="5" spans="1:26" x14ac:dyDescent="0.25">
      <c r="A5" s="610" t="s">
        <v>1017</v>
      </c>
      <c r="B5" s="13"/>
      <c r="C5" s="14"/>
      <c r="D5" s="34"/>
      <c r="E5" s="14"/>
      <c r="F5" s="13"/>
      <c r="G5" s="13"/>
      <c r="H5" s="14"/>
      <c r="I5" s="13"/>
      <c r="J5" s="35"/>
      <c r="K5" s="13"/>
      <c r="L5" s="30"/>
      <c r="M5" s="30"/>
      <c r="N5" s="31"/>
      <c r="O5" s="32"/>
      <c r="P5" s="31"/>
      <c r="Q5" s="31"/>
      <c r="R5" s="31"/>
      <c r="S5" s="31"/>
      <c r="T5" s="54"/>
      <c r="U5" s="55"/>
      <c r="V5" s="602"/>
      <c r="W5" s="55"/>
      <c r="X5" s="291"/>
    </row>
    <row r="6" spans="1:26" ht="139.5" customHeight="1" x14ac:dyDescent="0.25">
      <c r="A6" s="611" t="s">
        <v>913</v>
      </c>
      <c r="B6" s="82" t="s">
        <v>504</v>
      </c>
      <c r="C6" s="83">
        <v>51310</v>
      </c>
      <c r="D6" s="82" t="s">
        <v>505</v>
      </c>
      <c r="E6" s="82" t="s">
        <v>506</v>
      </c>
      <c r="F6" s="82" t="s">
        <v>721</v>
      </c>
      <c r="G6" s="82" t="s">
        <v>507</v>
      </c>
      <c r="H6" s="82" t="s">
        <v>1377</v>
      </c>
      <c r="I6" s="82" t="s">
        <v>6</v>
      </c>
      <c r="J6" s="84" t="s">
        <v>234</v>
      </c>
      <c r="K6" s="82" t="s">
        <v>14</v>
      </c>
      <c r="L6" s="83" t="s">
        <v>710</v>
      </c>
      <c r="M6" s="83" t="s">
        <v>708</v>
      </c>
      <c r="N6" s="85">
        <v>127500</v>
      </c>
      <c r="O6" s="83">
        <v>1</v>
      </c>
      <c r="P6" s="85">
        <v>127500</v>
      </c>
      <c r="Q6" s="289">
        <v>1</v>
      </c>
      <c r="R6" s="85">
        <v>45000</v>
      </c>
      <c r="S6" s="85"/>
      <c r="T6" s="85">
        <v>45000</v>
      </c>
      <c r="U6" s="85"/>
      <c r="V6" s="603">
        <f t="shared" ref="V6:V17" si="0">T6</f>
        <v>45000</v>
      </c>
      <c r="W6" s="587"/>
      <c r="X6" s="404">
        <v>306</v>
      </c>
      <c r="Y6" s="284" t="s">
        <v>995</v>
      </c>
      <c r="Z6" s="241">
        <v>663</v>
      </c>
    </row>
    <row r="7" spans="1:26" ht="90" x14ac:dyDescent="0.25">
      <c r="A7" s="612" t="s">
        <v>914</v>
      </c>
      <c r="B7" s="87" t="s">
        <v>504</v>
      </c>
      <c r="C7" s="88">
        <v>51316</v>
      </c>
      <c r="D7" s="87" t="s">
        <v>505</v>
      </c>
      <c r="E7" s="87" t="s">
        <v>506</v>
      </c>
      <c r="F7" s="87" t="s">
        <v>721</v>
      </c>
      <c r="G7" s="87" t="s">
        <v>509</v>
      </c>
      <c r="H7" s="87" t="s">
        <v>510</v>
      </c>
      <c r="I7" s="87" t="s">
        <v>6</v>
      </c>
      <c r="J7" s="89" t="s">
        <v>234</v>
      </c>
      <c r="K7" s="87" t="s">
        <v>14</v>
      </c>
      <c r="L7" s="88" t="s">
        <v>710</v>
      </c>
      <c r="M7" s="88" t="s">
        <v>708</v>
      </c>
      <c r="N7" s="90">
        <v>45000</v>
      </c>
      <c r="O7" s="88">
        <v>1</v>
      </c>
      <c r="P7" s="90">
        <v>45000</v>
      </c>
      <c r="Q7" s="290"/>
      <c r="R7" s="90">
        <v>23885</v>
      </c>
      <c r="S7" s="90"/>
      <c r="T7" s="90">
        <v>23885</v>
      </c>
      <c r="U7" s="90"/>
      <c r="V7" s="604">
        <f t="shared" si="0"/>
        <v>23885</v>
      </c>
      <c r="W7" s="47"/>
      <c r="X7" s="154">
        <v>306</v>
      </c>
      <c r="Y7" s="285" t="s">
        <v>995</v>
      </c>
      <c r="Z7" s="240">
        <v>666</v>
      </c>
    </row>
    <row r="8" spans="1:26" ht="90" x14ac:dyDescent="0.25">
      <c r="A8" s="611" t="s">
        <v>919</v>
      </c>
      <c r="B8" s="82" t="s">
        <v>504</v>
      </c>
      <c r="C8" s="83">
        <v>51230</v>
      </c>
      <c r="D8" s="82" t="s">
        <v>505</v>
      </c>
      <c r="E8" s="82" t="s">
        <v>506</v>
      </c>
      <c r="F8" s="82" t="s">
        <v>721</v>
      </c>
      <c r="G8" s="82" t="s">
        <v>1076</v>
      </c>
      <c r="H8" s="82" t="s">
        <v>520</v>
      </c>
      <c r="I8" s="82" t="s">
        <v>6</v>
      </c>
      <c r="J8" s="84" t="s">
        <v>234</v>
      </c>
      <c r="K8" s="82" t="s">
        <v>14</v>
      </c>
      <c r="L8" s="83" t="s">
        <v>710</v>
      </c>
      <c r="M8" s="83" t="s">
        <v>708</v>
      </c>
      <c r="N8" s="85">
        <v>42520</v>
      </c>
      <c r="O8" s="83">
        <v>1</v>
      </c>
      <c r="P8" s="85">
        <v>42520</v>
      </c>
      <c r="Q8" s="289"/>
      <c r="R8" s="85">
        <v>47091</v>
      </c>
      <c r="S8" s="85"/>
      <c r="T8" s="85">
        <v>47091</v>
      </c>
      <c r="U8" s="85"/>
      <c r="V8" s="603">
        <f t="shared" si="0"/>
        <v>47091</v>
      </c>
      <c r="W8" s="587"/>
      <c r="X8" s="404">
        <v>306</v>
      </c>
      <c r="Y8" s="284" t="s">
        <v>995</v>
      </c>
      <c r="Z8" s="241">
        <v>668</v>
      </c>
    </row>
    <row r="9" spans="1:26" ht="64.5" customHeight="1" x14ac:dyDescent="0.25">
      <c r="A9" s="612" t="s">
        <v>920</v>
      </c>
      <c r="B9" s="87" t="s">
        <v>504</v>
      </c>
      <c r="C9" s="88">
        <v>51230</v>
      </c>
      <c r="D9" s="87" t="s">
        <v>505</v>
      </c>
      <c r="E9" s="87" t="s">
        <v>506</v>
      </c>
      <c r="F9" s="87" t="s">
        <v>721</v>
      </c>
      <c r="G9" s="87" t="s">
        <v>521</v>
      </c>
      <c r="H9" s="87" t="s">
        <v>522</v>
      </c>
      <c r="I9" s="87" t="s">
        <v>6</v>
      </c>
      <c r="J9" s="89" t="s">
        <v>234</v>
      </c>
      <c r="K9" s="87" t="s">
        <v>14</v>
      </c>
      <c r="L9" s="88" t="s">
        <v>710</v>
      </c>
      <c r="M9" s="88" t="s">
        <v>708</v>
      </c>
      <c r="N9" s="90">
        <v>49529</v>
      </c>
      <c r="O9" s="88">
        <v>1</v>
      </c>
      <c r="P9" s="90">
        <v>46528</v>
      </c>
      <c r="Q9" s="290"/>
      <c r="R9" s="90"/>
      <c r="S9" s="90"/>
      <c r="T9" s="90"/>
      <c r="U9" s="90"/>
      <c r="V9" s="604">
        <f t="shared" si="0"/>
        <v>0</v>
      </c>
      <c r="W9" s="47"/>
      <c r="X9" s="154">
        <v>306</v>
      </c>
      <c r="Y9" s="285" t="s">
        <v>995</v>
      </c>
      <c r="Z9" s="240">
        <v>629</v>
      </c>
    </row>
    <row r="10" spans="1:26" ht="75" x14ac:dyDescent="0.25">
      <c r="A10" s="611" t="s">
        <v>921</v>
      </c>
      <c r="B10" s="82" t="s">
        <v>504</v>
      </c>
      <c r="C10" s="83">
        <v>51230</v>
      </c>
      <c r="D10" s="82" t="s">
        <v>505</v>
      </c>
      <c r="E10" s="82" t="s">
        <v>506</v>
      </c>
      <c r="F10" s="82" t="s">
        <v>721</v>
      </c>
      <c r="G10" s="82" t="s">
        <v>1376</v>
      </c>
      <c r="H10" s="82" t="s">
        <v>524</v>
      </c>
      <c r="I10" s="82" t="s">
        <v>6</v>
      </c>
      <c r="J10" s="84" t="s">
        <v>234</v>
      </c>
      <c r="K10" s="82" t="s">
        <v>14</v>
      </c>
      <c r="L10" s="83" t="s">
        <v>710</v>
      </c>
      <c r="M10" s="83" t="s">
        <v>708</v>
      </c>
      <c r="N10" s="85">
        <v>49529</v>
      </c>
      <c r="O10" s="83">
        <v>1</v>
      </c>
      <c r="P10" s="85">
        <v>46528</v>
      </c>
      <c r="Q10" s="289"/>
      <c r="R10" s="85"/>
      <c r="S10" s="85"/>
      <c r="T10" s="85"/>
      <c r="U10" s="85"/>
      <c r="V10" s="603">
        <f t="shared" si="0"/>
        <v>0</v>
      </c>
      <c r="W10" s="587"/>
      <c r="X10" s="404">
        <v>306</v>
      </c>
      <c r="Y10" s="284" t="s">
        <v>995</v>
      </c>
      <c r="Z10" s="241">
        <v>629</v>
      </c>
    </row>
    <row r="11" spans="1:26" ht="90" x14ac:dyDescent="0.25">
      <c r="A11" s="612" t="s">
        <v>741</v>
      </c>
      <c r="B11" s="87" t="s">
        <v>31</v>
      </c>
      <c r="C11" s="88">
        <v>53120</v>
      </c>
      <c r="D11" s="87" t="s">
        <v>32</v>
      </c>
      <c r="E11" s="87" t="s">
        <v>33</v>
      </c>
      <c r="F11" s="87" t="s">
        <v>721</v>
      </c>
      <c r="G11" s="87" t="s">
        <v>34</v>
      </c>
      <c r="H11" s="87" t="s">
        <v>35</v>
      </c>
      <c r="I11" s="87" t="s">
        <v>25</v>
      </c>
      <c r="J11" s="89">
        <v>4.3</v>
      </c>
      <c r="K11" s="87" t="s">
        <v>28</v>
      </c>
      <c r="L11" s="88" t="s">
        <v>708</v>
      </c>
      <c r="M11" s="88" t="s">
        <v>710</v>
      </c>
      <c r="N11" s="90">
        <v>55000</v>
      </c>
      <c r="O11" s="88">
        <v>1</v>
      </c>
      <c r="P11" s="90">
        <v>55000</v>
      </c>
      <c r="Q11" s="290"/>
      <c r="R11" s="90"/>
      <c r="S11" s="90"/>
      <c r="T11" s="90"/>
      <c r="U11" s="90"/>
      <c r="V11" s="604">
        <f t="shared" si="0"/>
        <v>0</v>
      </c>
      <c r="W11" s="47"/>
      <c r="X11" s="154">
        <v>361</v>
      </c>
      <c r="Y11" s="285" t="s">
        <v>996</v>
      </c>
      <c r="Z11" s="240">
        <v>629</v>
      </c>
    </row>
    <row r="12" spans="1:26" ht="120" x14ac:dyDescent="0.25">
      <c r="A12" s="611" t="s">
        <v>742</v>
      </c>
      <c r="B12" s="82" t="s">
        <v>31</v>
      </c>
      <c r="C12" s="83">
        <v>54101</v>
      </c>
      <c r="D12" s="82" t="s">
        <v>32</v>
      </c>
      <c r="E12" s="82" t="s">
        <v>33</v>
      </c>
      <c r="F12" s="82" t="s">
        <v>721</v>
      </c>
      <c r="G12" s="82" t="s">
        <v>36</v>
      </c>
      <c r="H12" s="82" t="s">
        <v>37</v>
      </c>
      <c r="I12" s="82" t="s">
        <v>25</v>
      </c>
      <c r="J12" s="84">
        <v>4.3</v>
      </c>
      <c r="K12" s="82" t="s">
        <v>38</v>
      </c>
      <c r="L12" s="83" t="s">
        <v>708</v>
      </c>
      <c r="M12" s="83" t="s">
        <v>710</v>
      </c>
      <c r="N12" s="85">
        <v>25000</v>
      </c>
      <c r="O12" s="83">
        <v>1</v>
      </c>
      <c r="P12" s="85">
        <v>25000</v>
      </c>
      <c r="Q12" s="289"/>
      <c r="R12" s="85"/>
      <c r="S12" s="85"/>
      <c r="T12" s="85"/>
      <c r="U12" s="85"/>
      <c r="V12" s="603">
        <f t="shared" si="0"/>
        <v>0</v>
      </c>
      <c r="W12" s="47"/>
      <c r="X12" s="154">
        <v>362</v>
      </c>
      <c r="Y12" s="285" t="s">
        <v>995</v>
      </c>
      <c r="Z12" s="241">
        <v>629</v>
      </c>
    </row>
    <row r="13" spans="1:26" ht="75" x14ac:dyDescent="0.25">
      <c r="A13" s="612" t="s">
        <v>745</v>
      </c>
      <c r="B13" s="87" t="s">
        <v>31</v>
      </c>
      <c r="C13" s="88">
        <v>51220</v>
      </c>
      <c r="D13" s="87" t="s">
        <v>32</v>
      </c>
      <c r="E13" s="87" t="s">
        <v>33</v>
      </c>
      <c r="F13" s="87" t="s">
        <v>721</v>
      </c>
      <c r="G13" s="87" t="s">
        <v>1003</v>
      </c>
      <c r="H13" s="87" t="s">
        <v>1375</v>
      </c>
      <c r="I13" s="87" t="s">
        <v>6</v>
      </c>
      <c r="J13" s="89">
        <v>4.0999999999999996</v>
      </c>
      <c r="K13" s="87" t="s">
        <v>14</v>
      </c>
      <c r="L13" s="88" t="s">
        <v>710</v>
      </c>
      <c r="M13" s="88" t="s">
        <v>710</v>
      </c>
      <c r="N13" s="90">
        <v>68218</v>
      </c>
      <c r="O13" s="88">
        <v>1</v>
      </c>
      <c r="P13" s="90">
        <v>70925</v>
      </c>
      <c r="Q13" s="290"/>
      <c r="R13" s="90"/>
      <c r="S13" s="90"/>
      <c r="T13" s="90"/>
      <c r="U13" s="90"/>
      <c r="V13" s="604">
        <f t="shared" si="0"/>
        <v>0</v>
      </c>
      <c r="W13" s="587"/>
      <c r="X13" s="404">
        <v>362</v>
      </c>
      <c r="Y13" s="284" t="s">
        <v>995</v>
      </c>
      <c r="Z13" s="240">
        <v>629</v>
      </c>
    </row>
    <row r="14" spans="1:26" ht="60" x14ac:dyDescent="0.25">
      <c r="A14" s="611" t="s">
        <v>746</v>
      </c>
      <c r="B14" s="82" t="s">
        <v>31</v>
      </c>
      <c r="C14" s="83">
        <v>51310</v>
      </c>
      <c r="D14" s="82" t="s">
        <v>32</v>
      </c>
      <c r="E14" s="82" t="s">
        <v>33</v>
      </c>
      <c r="F14" s="82" t="s">
        <v>721</v>
      </c>
      <c r="G14" s="82" t="s">
        <v>45</v>
      </c>
      <c r="H14" s="82" t="s">
        <v>46</v>
      </c>
      <c r="I14" s="82" t="s">
        <v>6</v>
      </c>
      <c r="J14" s="84"/>
      <c r="K14" s="82" t="s">
        <v>14</v>
      </c>
      <c r="L14" s="83" t="s">
        <v>710</v>
      </c>
      <c r="M14" s="83" t="s">
        <v>708</v>
      </c>
      <c r="N14" s="85">
        <v>7000</v>
      </c>
      <c r="O14" s="83">
        <v>1</v>
      </c>
      <c r="P14" s="85">
        <v>7000</v>
      </c>
      <c r="Q14" s="289"/>
      <c r="R14" s="85"/>
      <c r="S14" s="85"/>
      <c r="T14" s="85"/>
      <c r="U14" s="85"/>
      <c r="V14" s="603">
        <f t="shared" si="0"/>
        <v>0</v>
      </c>
      <c r="W14" s="47"/>
      <c r="X14" s="154">
        <v>362</v>
      </c>
      <c r="Y14" s="285" t="s">
        <v>995</v>
      </c>
      <c r="Z14" s="241"/>
    </row>
    <row r="15" spans="1:26" ht="63" customHeight="1" x14ac:dyDescent="0.25">
      <c r="A15" s="612" t="s">
        <v>763</v>
      </c>
      <c r="B15" s="87" t="s">
        <v>31</v>
      </c>
      <c r="C15" s="88">
        <v>54101</v>
      </c>
      <c r="D15" s="87" t="s">
        <v>32</v>
      </c>
      <c r="E15" s="87" t="s">
        <v>33</v>
      </c>
      <c r="F15" s="87" t="s">
        <v>721</v>
      </c>
      <c r="G15" s="87" t="s">
        <v>83</v>
      </c>
      <c r="H15" s="87" t="s">
        <v>84</v>
      </c>
      <c r="I15" s="87" t="s">
        <v>25</v>
      </c>
      <c r="J15" s="89">
        <v>4.3</v>
      </c>
      <c r="K15" s="87" t="s">
        <v>28</v>
      </c>
      <c r="L15" s="88" t="s">
        <v>710</v>
      </c>
      <c r="M15" s="88" t="s">
        <v>710</v>
      </c>
      <c r="N15" s="90">
        <v>8000</v>
      </c>
      <c r="O15" s="88">
        <v>1</v>
      </c>
      <c r="P15" s="90">
        <v>8000</v>
      </c>
      <c r="Q15" s="290"/>
      <c r="R15" s="90"/>
      <c r="S15" s="90"/>
      <c r="T15" s="90"/>
      <c r="U15" s="90"/>
      <c r="V15" s="604">
        <f t="shared" si="0"/>
        <v>0</v>
      </c>
      <c r="W15" s="587"/>
      <c r="X15" s="404">
        <v>362</v>
      </c>
      <c r="Y15" s="284" t="s">
        <v>995</v>
      </c>
      <c r="Z15" s="242"/>
    </row>
    <row r="16" spans="1:26" ht="50.25" customHeight="1" x14ac:dyDescent="0.25">
      <c r="A16" s="611" t="s">
        <v>766</v>
      </c>
      <c r="B16" s="82" t="s">
        <v>31</v>
      </c>
      <c r="C16" s="83">
        <v>53210</v>
      </c>
      <c r="D16" s="82" t="s">
        <v>32</v>
      </c>
      <c r="E16" s="82" t="s">
        <v>33</v>
      </c>
      <c r="F16" s="82" t="s">
        <v>721</v>
      </c>
      <c r="G16" s="82" t="s">
        <v>90</v>
      </c>
      <c r="H16" s="82" t="s">
        <v>1077</v>
      </c>
      <c r="I16" s="82" t="s">
        <v>25</v>
      </c>
      <c r="J16" s="84">
        <v>4.3</v>
      </c>
      <c r="K16" s="82" t="s">
        <v>28</v>
      </c>
      <c r="L16" s="83" t="s">
        <v>708</v>
      </c>
      <c r="M16" s="83" t="s">
        <v>710</v>
      </c>
      <c r="N16" s="85">
        <v>10000</v>
      </c>
      <c r="O16" s="83">
        <v>1</v>
      </c>
      <c r="P16" s="85">
        <v>10000</v>
      </c>
      <c r="Q16" s="289"/>
      <c r="R16" s="85"/>
      <c r="S16" s="85"/>
      <c r="T16" s="85"/>
      <c r="U16" s="85"/>
      <c r="V16" s="603">
        <f t="shared" si="0"/>
        <v>0</v>
      </c>
      <c r="W16" s="47"/>
      <c r="X16" s="154">
        <v>362</v>
      </c>
      <c r="Y16" s="285" t="s">
        <v>995</v>
      </c>
      <c r="Z16" s="241">
        <v>843</v>
      </c>
    </row>
    <row r="17" spans="1:26" ht="45" customHeight="1" thickBot="1" x14ac:dyDescent="0.3">
      <c r="A17" s="619" t="s">
        <v>767</v>
      </c>
      <c r="B17" s="620" t="s">
        <v>31</v>
      </c>
      <c r="C17" s="621">
        <v>55400</v>
      </c>
      <c r="D17" s="620" t="s">
        <v>32</v>
      </c>
      <c r="E17" s="620" t="s">
        <v>33</v>
      </c>
      <c r="F17" s="620" t="s">
        <v>721</v>
      </c>
      <c r="G17" s="620" t="s">
        <v>92</v>
      </c>
      <c r="H17" s="620" t="s">
        <v>93</v>
      </c>
      <c r="I17" s="620" t="s">
        <v>25</v>
      </c>
      <c r="J17" s="622">
        <v>4.3</v>
      </c>
      <c r="K17" s="620" t="s">
        <v>28</v>
      </c>
      <c r="L17" s="621" t="s">
        <v>708</v>
      </c>
      <c r="M17" s="621" t="s">
        <v>710</v>
      </c>
      <c r="N17" s="623">
        <v>1500</v>
      </c>
      <c r="O17" s="621">
        <v>1</v>
      </c>
      <c r="P17" s="623">
        <v>1500</v>
      </c>
      <c r="Q17" s="720"/>
      <c r="R17" s="623"/>
      <c r="S17" s="623"/>
      <c r="T17" s="623"/>
      <c r="U17" s="623"/>
      <c r="V17" s="630">
        <f t="shared" si="0"/>
        <v>0</v>
      </c>
      <c r="W17" s="588"/>
      <c r="X17" s="405">
        <v>393</v>
      </c>
      <c r="Y17" s="286" t="s">
        <v>996</v>
      </c>
      <c r="Z17" s="240">
        <v>843</v>
      </c>
    </row>
    <row r="18" spans="1:26" ht="25.5" customHeight="1" x14ac:dyDescent="0.25">
      <c r="A18" s="120"/>
      <c r="B18" s="108"/>
      <c r="C18" s="109"/>
      <c r="D18" s="108"/>
      <c r="E18" s="108"/>
      <c r="F18" s="108"/>
      <c r="G18" s="108"/>
      <c r="H18" s="332" t="s">
        <v>718</v>
      </c>
      <c r="I18" s="108"/>
      <c r="J18" s="110"/>
      <c r="K18" s="108"/>
      <c r="L18" s="121" t="s">
        <v>1026</v>
      </c>
      <c r="M18" s="109"/>
      <c r="N18" s="111"/>
      <c r="O18" s="109"/>
      <c r="P18" s="122">
        <f>SUM(P6:P17)</f>
        <v>485501</v>
      </c>
      <c r="Q18" s="287"/>
      <c r="R18" s="122">
        <f>SUM(R6:R17)</f>
        <v>115976</v>
      </c>
      <c r="S18" s="122"/>
      <c r="T18" s="122">
        <f>SUM(T6:T17)</f>
        <v>115976</v>
      </c>
      <c r="U18" s="122"/>
      <c r="V18" s="122">
        <f>SUM(V6:V17)</f>
        <v>115976</v>
      </c>
      <c r="W18" s="122"/>
      <c r="X18" s="112"/>
      <c r="Y18" s="288"/>
      <c r="Z18" s="241">
        <v>856</v>
      </c>
    </row>
    <row r="19" spans="1:26" x14ac:dyDescent="0.25">
      <c r="M19" s="6"/>
    </row>
  </sheetData>
  <sortState ref="A6:V17">
    <sortCondition ref="B6:B17"/>
    <sortCondition ref="A6:A17"/>
  </sortState>
  <mergeCells count="3">
    <mergeCell ref="Q2:S2"/>
    <mergeCell ref="T2:U2"/>
    <mergeCell ref="V2:W2"/>
  </mergeCells>
  <pageMargins left="0.2" right="0.17" top="0.5" bottom="0.5" header="0.05" footer="0"/>
  <pageSetup scale="67" fitToHeight="0" orientation="portrait" r:id="rId1"/>
  <headerFooter>
    <oddFooter xml:space="preserve">&amp;C- Page     &amp;P+43 - </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228"/>
  <sheetViews>
    <sheetView topLeftCell="A157" zoomScale="70" zoomScaleNormal="70" zoomScalePageLayoutView="80" workbookViewId="0">
      <selection activeCell="A160" sqref="A160:XFD160"/>
    </sheetView>
  </sheetViews>
  <sheetFormatPr defaultColWidth="8.85546875" defaultRowHeight="15" x14ac:dyDescent="0.25"/>
  <cols>
    <col min="1" max="1" width="6.85546875" style="2" customWidth="1"/>
    <col min="2" max="2" width="13" style="1" customWidth="1"/>
    <col min="3" max="3" width="6.85546875" style="3" hidden="1" customWidth="1"/>
    <col min="4" max="4" width="8.7109375" style="1" hidden="1" customWidth="1"/>
    <col min="5" max="5" width="14.7109375" style="1" customWidth="1"/>
    <col min="6" max="6" width="11.42578125" style="1" hidden="1" customWidth="1"/>
    <col min="7" max="7" width="19" style="1" customWidth="1"/>
    <col min="8" max="8" width="86" style="1" customWidth="1"/>
    <col min="9" max="9" width="13.85546875" style="1" customWidth="1"/>
    <col min="10" max="10" width="7.28515625" style="5" customWidth="1"/>
    <col min="11" max="11" width="12.42578125" style="1" customWidth="1"/>
    <col min="12" max="12" width="8.140625" style="3" customWidth="1"/>
    <col min="13" max="13" width="7.140625" style="3" bestFit="1" customWidth="1"/>
    <col min="14" max="14" width="9.7109375" style="4" hidden="1" customWidth="1"/>
    <col min="15" max="15" width="8.7109375" style="3" hidden="1" customWidth="1"/>
    <col min="16" max="16" width="12.7109375" style="4" customWidth="1"/>
    <col min="17" max="17" width="6.28515625" style="71" hidden="1" customWidth="1"/>
    <col min="18" max="18" width="13" style="7" customWidth="1"/>
    <col min="19" max="19" width="8.85546875" hidden="1" customWidth="1"/>
    <col min="20" max="20" width="8.42578125" customWidth="1"/>
    <col min="21" max="21" width="15.140625" customWidth="1"/>
  </cols>
  <sheetData>
    <row r="1" spans="1:21" ht="23.25" x14ac:dyDescent="0.25">
      <c r="A1" s="104" t="s">
        <v>1028</v>
      </c>
      <c r="Q1" s="105" t="s">
        <v>1029</v>
      </c>
    </row>
    <row r="2" spans="1:21" ht="24" thickBot="1" x14ac:dyDescent="0.3">
      <c r="A2" s="104" t="s">
        <v>1120</v>
      </c>
      <c r="Q2" s="105"/>
    </row>
    <row r="3" spans="1:21" ht="19.5" thickBot="1" x14ac:dyDescent="0.3">
      <c r="A3" s="103" t="s">
        <v>1141</v>
      </c>
      <c r="T3" s="751" t="s">
        <v>1153</v>
      </c>
      <c r="U3" s="752"/>
    </row>
    <row r="4" spans="1:21" ht="83.25" customHeight="1" x14ac:dyDescent="0.25">
      <c r="A4" s="57" t="s">
        <v>711</v>
      </c>
      <c r="B4" s="58" t="s">
        <v>729</v>
      </c>
      <c r="C4" s="59" t="s">
        <v>712</v>
      </c>
      <c r="D4" s="60" t="s">
        <v>713</v>
      </c>
      <c r="E4" s="59" t="s">
        <v>1030</v>
      </c>
      <c r="F4" s="58" t="s">
        <v>990</v>
      </c>
      <c r="G4" s="58" t="s">
        <v>714</v>
      </c>
      <c r="H4" s="59" t="s">
        <v>707</v>
      </c>
      <c r="I4" s="58" t="s">
        <v>715</v>
      </c>
      <c r="J4" s="61" t="s">
        <v>716</v>
      </c>
      <c r="K4" s="58" t="s">
        <v>994</v>
      </c>
      <c r="L4" s="62" t="s">
        <v>997</v>
      </c>
      <c r="M4" s="62" t="s">
        <v>728</v>
      </c>
      <c r="N4" s="63" t="s">
        <v>717</v>
      </c>
      <c r="O4" s="64" t="s">
        <v>0</v>
      </c>
      <c r="P4" s="63" t="s">
        <v>709</v>
      </c>
      <c r="Q4" s="65" t="s">
        <v>1031</v>
      </c>
      <c r="R4" s="65" t="s">
        <v>1018</v>
      </c>
      <c r="S4" s="15" t="s">
        <v>1032</v>
      </c>
      <c r="T4" s="190" t="s">
        <v>1151</v>
      </c>
      <c r="U4" s="191" t="s">
        <v>1152</v>
      </c>
    </row>
    <row r="5" spans="1:21" ht="27" customHeight="1" x14ac:dyDescent="0.25">
      <c r="A5" s="48" t="s">
        <v>1020</v>
      </c>
      <c r="B5" s="49"/>
      <c r="C5" s="50"/>
      <c r="D5" s="51"/>
      <c r="E5" s="50"/>
      <c r="F5" s="49"/>
      <c r="G5" s="49"/>
      <c r="H5" s="50"/>
      <c r="I5" s="49"/>
      <c r="J5" s="52"/>
      <c r="K5" s="49"/>
      <c r="L5" s="53"/>
      <c r="M5" s="53"/>
      <c r="N5" s="54"/>
      <c r="O5" s="55"/>
      <c r="P5" s="54"/>
      <c r="Q5" s="56"/>
      <c r="R5" s="56"/>
      <c r="S5" s="15"/>
      <c r="T5" s="54"/>
      <c r="U5" s="56"/>
    </row>
    <row r="6" spans="1:21" ht="27" customHeight="1" thickBot="1" x14ac:dyDescent="0.3">
      <c r="A6" s="143" t="s">
        <v>1012</v>
      </c>
      <c r="B6" s="13"/>
      <c r="C6" s="14"/>
      <c r="D6" s="34"/>
      <c r="E6" s="14"/>
      <c r="F6" s="13"/>
      <c r="G6" s="13"/>
      <c r="H6" s="14"/>
      <c r="I6" s="13"/>
      <c r="J6" s="35"/>
      <c r="K6" s="13"/>
      <c r="L6" s="30"/>
      <c r="M6" s="30"/>
      <c r="N6" s="31"/>
      <c r="O6" s="32"/>
      <c r="P6" s="31"/>
      <c r="Q6" s="33"/>
      <c r="R6" s="33"/>
      <c r="S6" s="15"/>
      <c r="T6" s="31"/>
      <c r="U6" s="33"/>
    </row>
    <row r="7" spans="1:21" ht="280.5" customHeight="1" x14ac:dyDescent="0.25">
      <c r="A7" s="192" t="s">
        <v>832</v>
      </c>
      <c r="B7" s="193" t="s">
        <v>274</v>
      </c>
      <c r="C7" s="194">
        <v>53210</v>
      </c>
      <c r="D7" s="193" t="s">
        <v>283</v>
      </c>
      <c r="E7" s="193" t="s">
        <v>284</v>
      </c>
      <c r="F7" s="193" t="s">
        <v>720</v>
      </c>
      <c r="G7" s="193" t="s">
        <v>285</v>
      </c>
      <c r="H7" s="193" t="s">
        <v>286</v>
      </c>
      <c r="I7" s="193" t="s">
        <v>6</v>
      </c>
      <c r="J7" s="195" t="s">
        <v>174</v>
      </c>
      <c r="K7" s="193" t="s">
        <v>14</v>
      </c>
      <c r="L7" s="194" t="s">
        <v>710</v>
      </c>
      <c r="M7" s="194" t="s">
        <v>708</v>
      </c>
      <c r="N7" s="196">
        <v>750</v>
      </c>
      <c r="O7" s="194">
        <v>1</v>
      </c>
      <c r="P7" s="196">
        <v>750</v>
      </c>
      <c r="Q7" s="197">
        <v>298</v>
      </c>
      <c r="R7" s="198" t="s">
        <v>995</v>
      </c>
      <c r="S7" s="199"/>
      <c r="T7" s="194"/>
      <c r="U7" s="200"/>
    </row>
    <row r="8" spans="1:21" ht="99.75" customHeight="1" x14ac:dyDescent="0.25">
      <c r="A8" s="201" t="s">
        <v>833</v>
      </c>
      <c r="B8" s="87" t="s">
        <v>274</v>
      </c>
      <c r="C8" s="88">
        <v>54110</v>
      </c>
      <c r="D8" s="87" t="s">
        <v>283</v>
      </c>
      <c r="E8" s="87" t="s">
        <v>284</v>
      </c>
      <c r="F8" s="87" t="s">
        <v>720</v>
      </c>
      <c r="G8" s="87" t="s">
        <v>287</v>
      </c>
      <c r="H8" s="87" t="s">
        <v>288</v>
      </c>
      <c r="I8" s="87" t="s">
        <v>25</v>
      </c>
      <c r="J8" s="89" t="s">
        <v>174</v>
      </c>
      <c r="K8" s="87" t="s">
        <v>7</v>
      </c>
      <c r="L8" s="88" t="s">
        <v>710</v>
      </c>
      <c r="M8" s="88" t="s">
        <v>710</v>
      </c>
      <c r="N8" s="90">
        <v>2000</v>
      </c>
      <c r="O8" s="88">
        <v>1</v>
      </c>
      <c r="P8" s="90">
        <v>2000</v>
      </c>
      <c r="Q8" s="91">
        <v>298</v>
      </c>
      <c r="R8" s="80" t="s">
        <v>995</v>
      </c>
      <c r="S8" s="29">
        <v>515</v>
      </c>
      <c r="T8" s="88"/>
      <c r="U8" s="202"/>
    </row>
    <row r="9" spans="1:21" ht="141" customHeight="1" x14ac:dyDescent="0.25">
      <c r="A9" s="203" t="s">
        <v>834</v>
      </c>
      <c r="B9" s="82" t="s">
        <v>274</v>
      </c>
      <c r="C9" s="83">
        <v>53920</v>
      </c>
      <c r="D9" s="82" t="s">
        <v>283</v>
      </c>
      <c r="E9" s="82" t="s">
        <v>284</v>
      </c>
      <c r="F9" s="82" t="s">
        <v>720</v>
      </c>
      <c r="G9" s="82" t="s">
        <v>289</v>
      </c>
      <c r="H9" s="82" t="s">
        <v>290</v>
      </c>
      <c r="I9" s="82" t="s">
        <v>25</v>
      </c>
      <c r="J9" s="84" t="s">
        <v>174</v>
      </c>
      <c r="K9" s="82" t="s">
        <v>14</v>
      </c>
      <c r="L9" s="83" t="s">
        <v>710</v>
      </c>
      <c r="M9" s="83" t="s">
        <v>710</v>
      </c>
      <c r="N9" s="85">
        <v>1500</v>
      </c>
      <c r="O9" s="83">
        <v>1</v>
      </c>
      <c r="P9" s="85">
        <v>1500</v>
      </c>
      <c r="Q9" s="86">
        <v>298</v>
      </c>
      <c r="R9" s="81" t="s">
        <v>995</v>
      </c>
      <c r="S9" s="22">
        <v>518</v>
      </c>
      <c r="T9" s="83"/>
      <c r="U9" s="204"/>
    </row>
    <row r="10" spans="1:21" ht="152.25" customHeight="1" x14ac:dyDescent="0.25">
      <c r="A10" s="203" t="s">
        <v>842</v>
      </c>
      <c r="B10" s="82" t="s">
        <v>274</v>
      </c>
      <c r="C10" s="83">
        <v>51310</v>
      </c>
      <c r="D10" s="82" t="s">
        <v>283</v>
      </c>
      <c r="E10" s="82" t="s">
        <v>284</v>
      </c>
      <c r="F10" s="82" t="s">
        <v>720</v>
      </c>
      <c r="G10" s="82" t="s">
        <v>310</v>
      </c>
      <c r="H10" s="82" t="s">
        <v>311</v>
      </c>
      <c r="I10" s="82" t="s">
        <v>6</v>
      </c>
      <c r="J10" s="84" t="s">
        <v>174</v>
      </c>
      <c r="K10" s="82" t="s">
        <v>14</v>
      </c>
      <c r="L10" s="83" t="s">
        <v>710</v>
      </c>
      <c r="M10" s="83" t="s">
        <v>708</v>
      </c>
      <c r="N10" s="85">
        <v>750</v>
      </c>
      <c r="O10" s="83">
        <v>1</v>
      </c>
      <c r="P10" s="85">
        <v>750</v>
      </c>
      <c r="Q10" s="86">
        <v>298</v>
      </c>
      <c r="R10" s="81" t="s">
        <v>995</v>
      </c>
      <c r="S10" s="22">
        <v>518</v>
      </c>
      <c r="T10" s="83"/>
      <c r="U10" s="204"/>
    </row>
    <row r="11" spans="1:21" ht="66.75" customHeight="1" x14ac:dyDescent="0.25">
      <c r="A11" s="203" t="s">
        <v>843</v>
      </c>
      <c r="B11" s="82" t="s">
        <v>274</v>
      </c>
      <c r="C11" s="83">
        <v>51310</v>
      </c>
      <c r="D11" s="82" t="s">
        <v>283</v>
      </c>
      <c r="E11" s="82" t="s">
        <v>284</v>
      </c>
      <c r="F11" s="82" t="s">
        <v>720</v>
      </c>
      <c r="G11" s="82" t="s">
        <v>312</v>
      </c>
      <c r="H11" s="82" t="s">
        <v>313</v>
      </c>
      <c r="I11" s="82" t="s">
        <v>6</v>
      </c>
      <c r="J11" s="84" t="s">
        <v>174</v>
      </c>
      <c r="K11" s="82" t="s">
        <v>14</v>
      </c>
      <c r="L11" s="83" t="s">
        <v>710</v>
      </c>
      <c r="M11" s="83" t="s">
        <v>708</v>
      </c>
      <c r="N11" s="85">
        <v>1500</v>
      </c>
      <c r="O11" s="83">
        <v>1</v>
      </c>
      <c r="P11" s="85">
        <v>1500</v>
      </c>
      <c r="Q11" s="86">
        <v>298</v>
      </c>
      <c r="R11" s="81" t="s">
        <v>995</v>
      </c>
      <c r="S11" s="29">
        <v>518</v>
      </c>
      <c r="T11" s="83"/>
      <c r="U11" s="204"/>
    </row>
    <row r="12" spans="1:21" ht="101.25" customHeight="1" x14ac:dyDescent="0.25">
      <c r="A12" s="203" t="s">
        <v>840</v>
      </c>
      <c r="B12" s="82" t="s">
        <v>274</v>
      </c>
      <c r="C12" s="83">
        <v>55400</v>
      </c>
      <c r="D12" s="82" t="s">
        <v>275</v>
      </c>
      <c r="E12" s="82" t="s">
        <v>276</v>
      </c>
      <c r="F12" s="82" t="s">
        <v>720</v>
      </c>
      <c r="G12" s="82" t="s">
        <v>306</v>
      </c>
      <c r="H12" s="82" t="s">
        <v>307</v>
      </c>
      <c r="I12" s="82" t="s">
        <v>25</v>
      </c>
      <c r="J12" s="84"/>
      <c r="K12" s="82" t="s">
        <v>28</v>
      </c>
      <c r="L12" s="83" t="s">
        <v>708</v>
      </c>
      <c r="M12" s="83" t="s">
        <v>708</v>
      </c>
      <c r="N12" s="85">
        <v>5000</v>
      </c>
      <c r="O12" s="83">
        <v>1</v>
      </c>
      <c r="P12" s="85">
        <v>5000</v>
      </c>
      <c r="Q12" s="86">
        <v>433</v>
      </c>
      <c r="R12" s="81" t="s">
        <v>995</v>
      </c>
      <c r="S12" s="22">
        <v>521</v>
      </c>
      <c r="T12" s="83"/>
      <c r="U12" s="204"/>
    </row>
    <row r="13" spans="1:21" ht="170.25" customHeight="1" x14ac:dyDescent="0.25">
      <c r="A13" s="201" t="s">
        <v>841</v>
      </c>
      <c r="B13" s="87" t="s">
        <v>274</v>
      </c>
      <c r="C13" s="88">
        <v>55400</v>
      </c>
      <c r="D13" s="87" t="s">
        <v>275</v>
      </c>
      <c r="E13" s="87" t="s">
        <v>276</v>
      </c>
      <c r="F13" s="87" t="s">
        <v>720</v>
      </c>
      <c r="G13" s="87" t="s">
        <v>308</v>
      </c>
      <c r="H13" s="87" t="s">
        <v>1034</v>
      </c>
      <c r="I13" s="87" t="s">
        <v>25</v>
      </c>
      <c r="J13" s="89"/>
      <c r="K13" s="87" t="s">
        <v>28</v>
      </c>
      <c r="L13" s="88" t="s">
        <v>708</v>
      </c>
      <c r="M13" s="88" t="s">
        <v>710</v>
      </c>
      <c r="N13" s="90">
        <v>570</v>
      </c>
      <c r="O13" s="88">
        <v>1</v>
      </c>
      <c r="P13" s="90">
        <v>570</v>
      </c>
      <c r="Q13" s="91">
        <v>433</v>
      </c>
      <c r="R13" s="80" t="s">
        <v>995</v>
      </c>
      <c r="S13" s="29">
        <v>521</v>
      </c>
      <c r="T13" s="88"/>
      <c r="U13" s="202"/>
    </row>
    <row r="14" spans="1:21" ht="195.75" customHeight="1" x14ac:dyDescent="0.25">
      <c r="A14" s="201" t="s">
        <v>973</v>
      </c>
      <c r="B14" s="87" t="s">
        <v>217</v>
      </c>
      <c r="C14" s="88">
        <v>51310</v>
      </c>
      <c r="D14" s="87" t="s">
        <v>666</v>
      </c>
      <c r="E14" s="87" t="s">
        <v>667</v>
      </c>
      <c r="F14" s="87" t="s">
        <v>720</v>
      </c>
      <c r="G14" s="87" t="s">
        <v>668</v>
      </c>
      <c r="H14" s="87" t="s">
        <v>1035</v>
      </c>
      <c r="I14" s="87" t="s">
        <v>6</v>
      </c>
      <c r="J14" s="89">
        <v>1.3</v>
      </c>
      <c r="K14" s="87" t="s">
        <v>7</v>
      </c>
      <c r="L14" s="88" t="s">
        <v>710</v>
      </c>
      <c r="M14" s="88" t="s">
        <v>708</v>
      </c>
      <c r="N14" s="90">
        <v>7000</v>
      </c>
      <c r="O14" s="88">
        <v>1</v>
      </c>
      <c r="P14" s="90">
        <v>7000</v>
      </c>
      <c r="Q14" s="91">
        <v>461</v>
      </c>
      <c r="R14" s="80" t="s">
        <v>995</v>
      </c>
      <c r="S14" s="22">
        <v>521</v>
      </c>
      <c r="T14" s="88"/>
      <c r="U14" s="202"/>
    </row>
    <row r="15" spans="1:21" ht="394.5" customHeight="1" x14ac:dyDescent="0.25">
      <c r="A15" s="203" t="s">
        <v>974</v>
      </c>
      <c r="B15" s="82" t="s">
        <v>217</v>
      </c>
      <c r="C15" s="83">
        <v>51230</v>
      </c>
      <c r="D15" s="82" t="s">
        <v>666</v>
      </c>
      <c r="E15" s="82" t="s">
        <v>667</v>
      </c>
      <c r="F15" s="82" t="s">
        <v>720</v>
      </c>
      <c r="G15" s="82" t="s">
        <v>670</v>
      </c>
      <c r="H15" s="82" t="s">
        <v>671</v>
      </c>
      <c r="I15" s="82" t="s">
        <v>6</v>
      </c>
      <c r="J15" s="84" t="s">
        <v>672</v>
      </c>
      <c r="K15" s="82" t="s">
        <v>14</v>
      </c>
      <c r="L15" s="83" t="s">
        <v>710</v>
      </c>
      <c r="M15" s="83" t="s">
        <v>710</v>
      </c>
      <c r="N15" s="85">
        <v>54297</v>
      </c>
      <c r="O15" s="83">
        <v>1</v>
      </c>
      <c r="P15" s="85">
        <v>59063</v>
      </c>
      <c r="Q15" s="86">
        <v>461</v>
      </c>
      <c r="R15" s="81" t="s">
        <v>995</v>
      </c>
      <c r="S15" s="29">
        <v>521</v>
      </c>
      <c r="T15" s="83"/>
      <c r="U15" s="204"/>
    </row>
    <row r="16" spans="1:21" ht="153.75" customHeight="1" x14ac:dyDescent="0.25">
      <c r="A16" s="203" t="s">
        <v>860</v>
      </c>
      <c r="B16" s="82" t="s">
        <v>344</v>
      </c>
      <c r="C16" s="83">
        <v>55205</v>
      </c>
      <c r="D16" s="82" t="s">
        <v>345</v>
      </c>
      <c r="E16" s="82" t="s">
        <v>346</v>
      </c>
      <c r="F16" s="82" t="s">
        <v>720</v>
      </c>
      <c r="G16" s="82" t="s">
        <v>362</v>
      </c>
      <c r="H16" s="82" t="s">
        <v>1106</v>
      </c>
      <c r="I16" s="82" t="s">
        <v>25</v>
      </c>
      <c r="J16" s="84" t="s">
        <v>360</v>
      </c>
      <c r="K16" s="82" t="s">
        <v>14</v>
      </c>
      <c r="L16" s="83" t="s">
        <v>710</v>
      </c>
      <c r="M16" s="83" t="s">
        <v>708</v>
      </c>
      <c r="N16" s="85">
        <v>41632</v>
      </c>
      <c r="O16" s="83">
        <v>1</v>
      </c>
      <c r="P16" s="85">
        <v>41632</v>
      </c>
      <c r="Q16" s="86">
        <v>400</v>
      </c>
      <c r="R16" s="81" t="s">
        <v>995</v>
      </c>
      <c r="S16" s="22">
        <v>521</v>
      </c>
      <c r="T16" s="83"/>
      <c r="U16" s="204"/>
    </row>
    <row r="17" spans="1:21" ht="105.75" customHeight="1" x14ac:dyDescent="0.25">
      <c r="A17" s="203" t="s">
        <v>868</v>
      </c>
      <c r="B17" s="82" t="s">
        <v>344</v>
      </c>
      <c r="C17" s="83">
        <v>54100</v>
      </c>
      <c r="D17" s="82" t="s">
        <v>352</v>
      </c>
      <c r="E17" s="82" t="s">
        <v>353</v>
      </c>
      <c r="F17" s="82" t="s">
        <v>720</v>
      </c>
      <c r="G17" s="82" t="s">
        <v>381</v>
      </c>
      <c r="H17" s="82" t="s">
        <v>382</v>
      </c>
      <c r="I17" s="82" t="s">
        <v>25</v>
      </c>
      <c r="J17" s="84" t="s">
        <v>360</v>
      </c>
      <c r="K17" s="82" t="s">
        <v>89</v>
      </c>
      <c r="L17" s="83" t="s">
        <v>708</v>
      </c>
      <c r="M17" s="83" t="s">
        <v>708</v>
      </c>
      <c r="N17" s="85">
        <v>1000</v>
      </c>
      <c r="O17" s="83">
        <v>1</v>
      </c>
      <c r="P17" s="85">
        <v>1000</v>
      </c>
      <c r="Q17" s="86">
        <v>400</v>
      </c>
      <c r="R17" s="81" t="s">
        <v>995</v>
      </c>
      <c r="S17" s="22">
        <v>603</v>
      </c>
      <c r="T17" s="83"/>
      <c r="U17" s="204"/>
    </row>
    <row r="18" spans="1:21" ht="90" x14ac:dyDescent="0.25">
      <c r="A18" s="201" t="s">
        <v>869</v>
      </c>
      <c r="B18" s="87" t="s">
        <v>344</v>
      </c>
      <c r="C18" s="88">
        <v>55205</v>
      </c>
      <c r="D18" s="87" t="s">
        <v>345</v>
      </c>
      <c r="E18" s="87" t="s">
        <v>346</v>
      </c>
      <c r="F18" s="87" t="s">
        <v>720</v>
      </c>
      <c r="G18" s="87" t="s">
        <v>1036</v>
      </c>
      <c r="H18" s="87" t="s">
        <v>1037</v>
      </c>
      <c r="I18" s="87" t="s">
        <v>25</v>
      </c>
      <c r="J18" s="89" t="s">
        <v>360</v>
      </c>
      <c r="K18" s="87" t="s">
        <v>361</v>
      </c>
      <c r="L18" s="88" t="s">
        <v>708</v>
      </c>
      <c r="M18" s="88" t="s">
        <v>710</v>
      </c>
      <c r="N18" s="90">
        <v>10000</v>
      </c>
      <c r="O18" s="88">
        <v>1</v>
      </c>
      <c r="P18" s="90">
        <v>10000</v>
      </c>
      <c r="Q18" s="91">
        <v>400</v>
      </c>
      <c r="R18" s="80" t="s">
        <v>995</v>
      </c>
      <c r="S18" s="29">
        <v>816</v>
      </c>
      <c r="T18" s="88"/>
      <c r="U18" s="202"/>
    </row>
    <row r="19" spans="1:21" ht="198" customHeight="1" x14ac:dyDescent="0.25">
      <c r="A19" s="203" t="s">
        <v>855</v>
      </c>
      <c r="B19" s="82" t="s">
        <v>344</v>
      </c>
      <c r="C19" s="83">
        <v>51129</v>
      </c>
      <c r="D19" s="82" t="s">
        <v>345</v>
      </c>
      <c r="E19" s="82" t="s">
        <v>346</v>
      </c>
      <c r="F19" s="82" t="s">
        <v>720</v>
      </c>
      <c r="G19" s="82" t="s">
        <v>347</v>
      </c>
      <c r="H19" s="82" t="s">
        <v>348</v>
      </c>
      <c r="I19" s="82" t="s">
        <v>6</v>
      </c>
      <c r="J19" s="84" t="s">
        <v>349</v>
      </c>
      <c r="K19" s="82" t="s">
        <v>14</v>
      </c>
      <c r="L19" s="83" t="s">
        <v>708</v>
      </c>
      <c r="M19" s="83" t="s">
        <v>708</v>
      </c>
      <c r="N19" s="85">
        <v>5892</v>
      </c>
      <c r="O19" s="83">
        <v>1</v>
      </c>
      <c r="P19" s="85">
        <v>5892</v>
      </c>
      <c r="Q19" s="86">
        <v>402</v>
      </c>
      <c r="R19" s="81" t="s">
        <v>995</v>
      </c>
      <c r="S19" s="22">
        <v>833</v>
      </c>
      <c r="T19" s="83"/>
      <c r="U19" s="204"/>
    </row>
    <row r="20" spans="1:21" ht="138" customHeight="1" x14ac:dyDescent="0.25">
      <c r="A20" s="203" t="s">
        <v>856</v>
      </c>
      <c r="B20" s="82" t="s">
        <v>344</v>
      </c>
      <c r="C20" s="83">
        <v>51310</v>
      </c>
      <c r="D20" s="82" t="s">
        <v>345</v>
      </c>
      <c r="E20" s="82" t="s">
        <v>346</v>
      </c>
      <c r="F20" s="82" t="s">
        <v>720</v>
      </c>
      <c r="G20" s="82" t="s">
        <v>350</v>
      </c>
      <c r="H20" s="82" t="s">
        <v>351</v>
      </c>
      <c r="I20" s="82" t="s">
        <v>6</v>
      </c>
      <c r="J20" s="84" t="s">
        <v>349</v>
      </c>
      <c r="K20" s="82" t="s">
        <v>89</v>
      </c>
      <c r="L20" s="83" t="s">
        <v>708</v>
      </c>
      <c r="M20" s="83" t="s">
        <v>708</v>
      </c>
      <c r="N20" s="85">
        <v>5238</v>
      </c>
      <c r="O20" s="83">
        <v>1</v>
      </c>
      <c r="P20" s="85">
        <v>5238</v>
      </c>
      <c r="Q20" s="86">
        <v>402</v>
      </c>
      <c r="R20" s="81" t="s">
        <v>995</v>
      </c>
      <c r="S20" s="29">
        <v>683</v>
      </c>
      <c r="T20" s="83"/>
      <c r="U20" s="204"/>
    </row>
    <row r="21" spans="1:21" ht="90" x14ac:dyDescent="0.25">
      <c r="A21" s="203" t="s">
        <v>857</v>
      </c>
      <c r="B21" s="82" t="s">
        <v>344</v>
      </c>
      <c r="C21" s="83">
        <v>51310</v>
      </c>
      <c r="D21" s="82" t="s">
        <v>352</v>
      </c>
      <c r="E21" s="82" t="s">
        <v>353</v>
      </c>
      <c r="F21" s="82" t="s">
        <v>720</v>
      </c>
      <c r="G21" s="82" t="s">
        <v>354</v>
      </c>
      <c r="H21" s="82" t="s">
        <v>355</v>
      </c>
      <c r="I21" s="82" t="s">
        <v>6</v>
      </c>
      <c r="J21" s="84" t="s">
        <v>349</v>
      </c>
      <c r="K21" s="82" t="s">
        <v>10</v>
      </c>
      <c r="L21" s="83" t="s">
        <v>708</v>
      </c>
      <c r="M21" s="83" t="s">
        <v>708</v>
      </c>
      <c r="N21" s="85">
        <v>1080</v>
      </c>
      <c r="O21" s="83">
        <v>1</v>
      </c>
      <c r="P21" s="85">
        <v>1080</v>
      </c>
      <c r="Q21" s="86">
        <v>402</v>
      </c>
      <c r="R21" s="81" t="s">
        <v>995</v>
      </c>
      <c r="S21" s="22">
        <v>682</v>
      </c>
      <c r="T21" s="83"/>
      <c r="U21" s="204"/>
    </row>
    <row r="22" spans="1:21" ht="60" x14ac:dyDescent="0.25">
      <c r="A22" s="203" t="s">
        <v>858</v>
      </c>
      <c r="B22" s="82" t="s">
        <v>344</v>
      </c>
      <c r="C22" s="83">
        <v>51129</v>
      </c>
      <c r="D22" s="82" t="s">
        <v>345</v>
      </c>
      <c r="E22" s="82" t="s">
        <v>346</v>
      </c>
      <c r="F22" s="82" t="s">
        <v>720</v>
      </c>
      <c r="G22" s="82" t="s">
        <v>356</v>
      </c>
      <c r="H22" s="82" t="s">
        <v>357</v>
      </c>
      <c r="I22" s="82" t="s">
        <v>6</v>
      </c>
      <c r="J22" s="84" t="s">
        <v>349</v>
      </c>
      <c r="K22" s="82" t="s">
        <v>14</v>
      </c>
      <c r="L22" s="83" t="s">
        <v>710</v>
      </c>
      <c r="M22" s="83" t="s">
        <v>710</v>
      </c>
      <c r="N22" s="85">
        <v>15520</v>
      </c>
      <c r="O22" s="83">
        <v>1</v>
      </c>
      <c r="P22" s="85">
        <v>15520</v>
      </c>
      <c r="Q22" s="86">
        <v>402</v>
      </c>
      <c r="R22" s="81" t="s">
        <v>995</v>
      </c>
      <c r="S22" s="29">
        <v>682</v>
      </c>
      <c r="T22" s="83"/>
      <c r="U22" s="204"/>
    </row>
    <row r="23" spans="1:21" ht="123.75" customHeight="1" x14ac:dyDescent="0.25">
      <c r="A23" s="203" t="s">
        <v>866</v>
      </c>
      <c r="B23" s="82" t="s">
        <v>344</v>
      </c>
      <c r="C23" s="83">
        <v>51310</v>
      </c>
      <c r="D23" s="82" t="s">
        <v>345</v>
      </c>
      <c r="E23" s="82" t="s">
        <v>346</v>
      </c>
      <c r="F23" s="82" t="s">
        <v>720</v>
      </c>
      <c r="G23" s="82" t="s">
        <v>377</v>
      </c>
      <c r="H23" s="82" t="s">
        <v>378</v>
      </c>
      <c r="I23" s="82" t="s">
        <v>6</v>
      </c>
      <c r="J23" s="84" t="s">
        <v>349</v>
      </c>
      <c r="K23" s="82" t="s">
        <v>14</v>
      </c>
      <c r="L23" s="83" t="s">
        <v>710</v>
      </c>
      <c r="M23" s="83" t="s">
        <v>708</v>
      </c>
      <c r="N23" s="85">
        <v>18000</v>
      </c>
      <c r="O23" s="83">
        <v>1</v>
      </c>
      <c r="P23" s="85">
        <v>18000</v>
      </c>
      <c r="Q23" s="86">
        <v>402</v>
      </c>
      <c r="R23" s="81" t="s">
        <v>995</v>
      </c>
      <c r="S23" s="22">
        <v>681</v>
      </c>
      <c r="T23" s="83"/>
      <c r="U23" s="204"/>
    </row>
    <row r="24" spans="1:21" ht="124.5" customHeight="1" x14ac:dyDescent="0.25">
      <c r="A24" s="201" t="s">
        <v>873</v>
      </c>
      <c r="B24" s="87" t="s">
        <v>344</v>
      </c>
      <c r="C24" s="88">
        <v>51310</v>
      </c>
      <c r="D24" s="87" t="s">
        <v>352</v>
      </c>
      <c r="E24" s="87" t="s">
        <v>353</v>
      </c>
      <c r="F24" s="87" t="s">
        <v>720</v>
      </c>
      <c r="G24" s="87" t="s">
        <v>1038</v>
      </c>
      <c r="H24" s="87" t="s">
        <v>1039</v>
      </c>
      <c r="I24" s="87" t="s">
        <v>6</v>
      </c>
      <c r="J24" s="89" t="s">
        <v>349</v>
      </c>
      <c r="K24" s="87" t="s">
        <v>89</v>
      </c>
      <c r="L24" s="88" t="s">
        <v>708</v>
      </c>
      <c r="M24" s="88" t="s">
        <v>708</v>
      </c>
      <c r="N24" s="90">
        <v>1620</v>
      </c>
      <c r="O24" s="88">
        <v>1</v>
      </c>
      <c r="P24" s="90">
        <v>1620</v>
      </c>
      <c r="Q24" s="91">
        <v>402</v>
      </c>
      <c r="R24" s="80" t="s">
        <v>995</v>
      </c>
      <c r="S24" s="22">
        <v>784</v>
      </c>
      <c r="T24" s="88"/>
      <c r="U24" s="202"/>
    </row>
    <row r="25" spans="1:21" ht="65.25" customHeight="1" x14ac:dyDescent="0.25">
      <c r="A25" s="201" t="s">
        <v>938</v>
      </c>
      <c r="B25" s="87" t="s">
        <v>568</v>
      </c>
      <c r="C25" s="88">
        <v>51230</v>
      </c>
      <c r="D25" s="87" t="s">
        <v>569</v>
      </c>
      <c r="E25" s="87" t="s">
        <v>570</v>
      </c>
      <c r="F25" s="87" t="s">
        <v>720</v>
      </c>
      <c r="G25" s="87" t="s">
        <v>571</v>
      </c>
      <c r="H25" s="87" t="s">
        <v>572</v>
      </c>
      <c r="I25" s="87" t="s">
        <v>6</v>
      </c>
      <c r="J25" s="89" t="s">
        <v>573</v>
      </c>
      <c r="K25" s="87" t="s">
        <v>14</v>
      </c>
      <c r="L25" s="88" t="s">
        <v>710</v>
      </c>
      <c r="M25" s="88" t="s">
        <v>710</v>
      </c>
      <c r="N25" s="90">
        <v>43204</v>
      </c>
      <c r="O25" s="88">
        <v>1</v>
      </c>
      <c r="P25" s="90">
        <v>43204</v>
      </c>
      <c r="Q25" s="91">
        <v>320</v>
      </c>
      <c r="R25" s="80" t="s">
        <v>995</v>
      </c>
      <c r="S25" s="29">
        <v>691</v>
      </c>
      <c r="T25" s="88"/>
      <c r="U25" s="202"/>
    </row>
    <row r="26" spans="1:21" ht="60" x14ac:dyDescent="0.25">
      <c r="A26" s="203" t="s">
        <v>939</v>
      </c>
      <c r="B26" s="82" t="s">
        <v>568</v>
      </c>
      <c r="C26" s="83">
        <v>51310</v>
      </c>
      <c r="D26" s="82" t="s">
        <v>569</v>
      </c>
      <c r="E26" s="82" t="s">
        <v>570</v>
      </c>
      <c r="F26" s="82" t="s">
        <v>720</v>
      </c>
      <c r="G26" s="82" t="s">
        <v>574</v>
      </c>
      <c r="H26" s="82" t="s">
        <v>575</v>
      </c>
      <c r="I26" s="82" t="s">
        <v>6</v>
      </c>
      <c r="J26" s="84" t="s">
        <v>573</v>
      </c>
      <c r="K26" s="82" t="s">
        <v>7</v>
      </c>
      <c r="L26" s="83" t="s">
        <v>710</v>
      </c>
      <c r="M26" s="83" t="s">
        <v>710</v>
      </c>
      <c r="N26" s="85">
        <v>37160</v>
      </c>
      <c r="O26" s="83">
        <v>1</v>
      </c>
      <c r="P26" s="85">
        <v>37160</v>
      </c>
      <c r="Q26" s="86">
        <v>320</v>
      </c>
      <c r="R26" s="81" t="s">
        <v>995</v>
      </c>
      <c r="S26" s="29">
        <v>553</v>
      </c>
      <c r="T26" s="83"/>
      <c r="U26" s="204"/>
    </row>
    <row r="27" spans="1:21" ht="60" x14ac:dyDescent="0.25">
      <c r="A27" s="201" t="s">
        <v>807</v>
      </c>
      <c r="B27" s="87" t="s">
        <v>208</v>
      </c>
      <c r="C27" s="88">
        <v>51310</v>
      </c>
      <c r="D27" s="87" t="s">
        <v>209</v>
      </c>
      <c r="E27" s="87" t="s">
        <v>1042</v>
      </c>
      <c r="F27" s="87" t="s">
        <v>720</v>
      </c>
      <c r="G27" s="87" t="s">
        <v>213</v>
      </c>
      <c r="H27" s="87" t="s">
        <v>1043</v>
      </c>
      <c r="I27" s="87" t="s">
        <v>6</v>
      </c>
      <c r="J27" s="89">
        <v>1.3</v>
      </c>
      <c r="K27" s="87" t="s">
        <v>14</v>
      </c>
      <c r="L27" s="88" t="s">
        <v>710</v>
      </c>
      <c r="M27" s="88" t="s">
        <v>708</v>
      </c>
      <c r="N27" s="90">
        <v>170000</v>
      </c>
      <c r="O27" s="88">
        <v>1</v>
      </c>
      <c r="P27" s="90">
        <v>170000</v>
      </c>
      <c r="Q27" s="91">
        <v>96</v>
      </c>
      <c r="R27" s="80" t="s">
        <v>995</v>
      </c>
      <c r="S27" s="22">
        <v>553</v>
      </c>
      <c r="T27" s="88"/>
      <c r="U27" s="202"/>
    </row>
    <row r="28" spans="1:21" ht="128.25" customHeight="1" x14ac:dyDescent="0.25">
      <c r="A28" s="203" t="s">
        <v>806</v>
      </c>
      <c r="B28" s="82" t="s">
        <v>208</v>
      </c>
      <c r="C28" s="83">
        <v>51310</v>
      </c>
      <c r="D28" s="82" t="s">
        <v>209</v>
      </c>
      <c r="E28" s="82" t="s">
        <v>1042</v>
      </c>
      <c r="F28" s="82" t="s">
        <v>720</v>
      </c>
      <c r="G28" s="82" t="s">
        <v>1044</v>
      </c>
      <c r="H28" s="82" t="s">
        <v>212</v>
      </c>
      <c r="I28" s="82" t="s">
        <v>6</v>
      </c>
      <c r="J28" s="84">
        <v>1.3</v>
      </c>
      <c r="K28" s="82" t="s">
        <v>7</v>
      </c>
      <c r="L28" s="83" t="s">
        <v>710</v>
      </c>
      <c r="M28" s="83" t="s">
        <v>708</v>
      </c>
      <c r="N28" s="85">
        <v>11103</v>
      </c>
      <c r="O28" s="83">
        <v>1</v>
      </c>
      <c r="P28" s="85">
        <v>11103</v>
      </c>
      <c r="Q28" s="86">
        <v>134</v>
      </c>
      <c r="R28" s="81" t="s">
        <v>995</v>
      </c>
      <c r="S28" s="29">
        <v>724</v>
      </c>
      <c r="T28" s="83"/>
      <c r="U28" s="204"/>
    </row>
    <row r="29" spans="1:21" ht="66" customHeight="1" x14ac:dyDescent="0.25">
      <c r="A29" s="203" t="s">
        <v>808</v>
      </c>
      <c r="B29" s="82" t="s">
        <v>208</v>
      </c>
      <c r="C29" s="83">
        <v>51310</v>
      </c>
      <c r="D29" s="82" t="s">
        <v>209</v>
      </c>
      <c r="E29" s="82" t="s">
        <v>1042</v>
      </c>
      <c r="F29" s="82" t="s">
        <v>720</v>
      </c>
      <c r="G29" s="82" t="s">
        <v>215</v>
      </c>
      <c r="H29" s="82" t="s">
        <v>216</v>
      </c>
      <c r="I29" s="82" t="s">
        <v>6</v>
      </c>
      <c r="J29" s="84" t="s">
        <v>139</v>
      </c>
      <c r="K29" s="82" t="s">
        <v>112</v>
      </c>
      <c r="L29" s="83" t="s">
        <v>710</v>
      </c>
      <c r="M29" s="83" t="s">
        <v>708</v>
      </c>
      <c r="N29" s="85">
        <v>17816</v>
      </c>
      <c r="O29" s="83">
        <v>1</v>
      </c>
      <c r="P29" s="85">
        <v>17816</v>
      </c>
      <c r="Q29" s="86">
        <v>420</v>
      </c>
      <c r="R29" s="81" t="s">
        <v>995</v>
      </c>
      <c r="S29" s="29">
        <v>540</v>
      </c>
      <c r="T29" s="83"/>
      <c r="U29" s="204"/>
    </row>
    <row r="30" spans="1:21" ht="67.5" customHeight="1" x14ac:dyDescent="0.25">
      <c r="A30" s="203" t="s">
        <v>928</v>
      </c>
      <c r="B30" s="82" t="s">
        <v>542</v>
      </c>
      <c r="C30" s="83">
        <v>51310</v>
      </c>
      <c r="D30" s="82" t="s">
        <v>543</v>
      </c>
      <c r="E30" s="82" t="s">
        <v>544</v>
      </c>
      <c r="F30" s="82" t="s">
        <v>720</v>
      </c>
      <c r="G30" s="82" t="s">
        <v>545</v>
      </c>
      <c r="H30" s="82" t="s">
        <v>546</v>
      </c>
      <c r="I30" s="82" t="s">
        <v>6</v>
      </c>
      <c r="J30" s="84">
        <v>4.0999999999999996</v>
      </c>
      <c r="K30" s="82" t="s">
        <v>14</v>
      </c>
      <c r="L30" s="83" t="s">
        <v>710</v>
      </c>
      <c r="M30" s="83" t="s">
        <v>710</v>
      </c>
      <c r="N30" s="85">
        <v>10</v>
      </c>
      <c r="O30" s="83">
        <v>800</v>
      </c>
      <c r="P30" s="85">
        <v>8000</v>
      </c>
      <c r="Q30" s="86">
        <v>317</v>
      </c>
      <c r="R30" s="81" t="s">
        <v>995</v>
      </c>
      <c r="S30" s="29">
        <v>101</v>
      </c>
      <c r="T30" s="83"/>
      <c r="U30" s="204"/>
    </row>
    <row r="31" spans="1:21" ht="172.5" customHeight="1" x14ac:dyDescent="0.25">
      <c r="A31" s="203" t="s">
        <v>875</v>
      </c>
      <c r="B31" s="82" t="s">
        <v>394</v>
      </c>
      <c r="C31" s="83">
        <v>51310</v>
      </c>
      <c r="D31" s="82" t="s">
        <v>395</v>
      </c>
      <c r="E31" s="82" t="s">
        <v>396</v>
      </c>
      <c r="F31" s="82" t="s">
        <v>720</v>
      </c>
      <c r="G31" s="82" t="s">
        <v>397</v>
      </c>
      <c r="H31" s="82" t="s">
        <v>398</v>
      </c>
      <c r="I31" s="82" t="s">
        <v>6</v>
      </c>
      <c r="J31" s="84">
        <v>4.0999999999999996</v>
      </c>
      <c r="K31" s="82" t="s">
        <v>14</v>
      </c>
      <c r="L31" s="83" t="s">
        <v>710</v>
      </c>
      <c r="M31" s="83" t="s">
        <v>708</v>
      </c>
      <c r="N31" s="85">
        <v>10500</v>
      </c>
      <c r="O31" s="83">
        <v>2</v>
      </c>
      <c r="P31" s="85">
        <v>21000</v>
      </c>
      <c r="Q31" s="86">
        <v>390</v>
      </c>
      <c r="R31" s="80" t="s">
        <v>995</v>
      </c>
      <c r="S31" s="22">
        <v>171</v>
      </c>
      <c r="T31" s="83"/>
      <c r="U31" s="204"/>
    </row>
    <row r="32" spans="1:21" ht="147" customHeight="1" x14ac:dyDescent="0.25">
      <c r="A32" s="203" t="s">
        <v>876</v>
      </c>
      <c r="B32" s="82" t="s">
        <v>394</v>
      </c>
      <c r="C32" s="83">
        <v>51310</v>
      </c>
      <c r="D32" s="82" t="s">
        <v>395</v>
      </c>
      <c r="E32" s="82" t="s">
        <v>396</v>
      </c>
      <c r="F32" s="82" t="s">
        <v>720</v>
      </c>
      <c r="G32" s="82" t="s">
        <v>399</v>
      </c>
      <c r="H32" s="82" t="s">
        <v>400</v>
      </c>
      <c r="I32" s="82" t="s">
        <v>6</v>
      </c>
      <c r="J32" s="84">
        <v>4.0999999999999996</v>
      </c>
      <c r="K32" s="82" t="s">
        <v>7</v>
      </c>
      <c r="L32" s="83" t="s">
        <v>710</v>
      </c>
      <c r="M32" s="83" t="s">
        <v>708</v>
      </c>
      <c r="N32" s="85">
        <v>14000</v>
      </c>
      <c r="O32" s="83">
        <v>1</v>
      </c>
      <c r="P32" s="85">
        <v>14000</v>
      </c>
      <c r="Q32" s="86">
        <v>390</v>
      </c>
      <c r="R32" s="81" t="s">
        <v>995</v>
      </c>
      <c r="S32" s="22">
        <v>708</v>
      </c>
      <c r="T32" s="83"/>
      <c r="U32" s="204"/>
    </row>
    <row r="33" spans="1:21" ht="168.75" customHeight="1" x14ac:dyDescent="0.25">
      <c r="A33" s="203" t="s">
        <v>877</v>
      </c>
      <c r="B33" s="82" t="s">
        <v>394</v>
      </c>
      <c r="C33" s="83">
        <v>51310</v>
      </c>
      <c r="D33" s="82" t="s">
        <v>395</v>
      </c>
      <c r="E33" s="82" t="s">
        <v>396</v>
      </c>
      <c r="F33" s="82" t="s">
        <v>720</v>
      </c>
      <c r="G33" s="82" t="s">
        <v>401</v>
      </c>
      <c r="H33" s="82" t="s">
        <v>402</v>
      </c>
      <c r="I33" s="82" t="s">
        <v>6</v>
      </c>
      <c r="J33" s="84">
        <v>4.0999999999999996</v>
      </c>
      <c r="K33" s="82" t="s">
        <v>112</v>
      </c>
      <c r="L33" s="83" t="s">
        <v>710</v>
      </c>
      <c r="M33" s="83" t="s">
        <v>708</v>
      </c>
      <c r="N33" s="85">
        <v>9000</v>
      </c>
      <c r="O33" s="83">
        <v>1</v>
      </c>
      <c r="P33" s="85">
        <v>9000</v>
      </c>
      <c r="Q33" s="86">
        <v>390</v>
      </c>
      <c r="R33" s="80" t="s">
        <v>995</v>
      </c>
      <c r="S33" s="29">
        <v>543</v>
      </c>
      <c r="T33" s="83"/>
      <c r="U33" s="204"/>
    </row>
    <row r="34" spans="1:21" ht="184.5" customHeight="1" x14ac:dyDescent="0.25">
      <c r="A34" s="203" t="s">
        <v>878</v>
      </c>
      <c r="B34" s="82" t="s">
        <v>394</v>
      </c>
      <c r="C34" s="83">
        <v>51310</v>
      </c>
      <c r="D34" s="82" t="s">
        <v>403</v>
      </c>
      <c r="E34" s="82" t="s">
        <v>404</v>
      </c>
      <c r="F34" s="82" t="s">
        <v>720</v>
      </c>
      <c r="G34" s="82" t="s">
        <v>405</v>
      </c>
      <c r="H34" s="82" t="s">
        <v>406</v>
      </c>
      <c r="I34" s="82" t="s">
        <v>6</v>
      </c>
      <c r="J34" s="84">
        <v>4.0999999999999996</v>
      </c>
      <c r="K34" s="82" t="s">
        <v>14</v>
      </c>
      <c r="L34" s="83" t="s">
        <v>710</v>
      </c>
      <c r="M34" s="83" t="s">
        <v>708</v>
      </c>
      <c r="N34" s="85">
        <v>10500</v>
      </c>
      <c r="O34" s="83">
        <v>2</v>
      </c>
      <c r="P34" s="85">
        <v>21000</v>
      </c>
      <c r="Q34" s="86">
        <v>390</v>
      </c>
      <c r="R34" s="81" t="s">
        <v>995</v>
      </c>
      <c r="S34" s="29">
        <v>551</v>
      </c>
      <c r="T34" s="83"/>
      <c r="U34" s="204"/>
    </row>
    <row r="35" spans="1:21" ht="114" customHeight="1" x14ac:dyDescent="0.25">
      <c r="A35" s="203" t="s">
        <v>886</v>
      </c>
      <c r="B35" s="82" t="s">
        <v>420</v>
      </c>
      <c r="C35" s="83">
        <v>59835</v>
      </c>
      <c r="D35" s="82" t="s">
        <v>421</v>
      </c>
      <c r="E35" s="82" t="s">
        <v>422</v>
      </c>
      <c r="F35" s="82" t="s">
        <v>720</v>
      </c>
      <c r="G35" s="82" t="s">
        <v>426</v>
      </c>
      <c r="H35" s="82" t="s">
        <v>427</v>
      </c>
      <c r="I35" s="82" t="s">
        <v>6</v>
      </c>
      <c r="J35" s="84" t="s">
        <v>428</v>
      </c>
      <c r="K35" s="82" t="s">
        <v>89</v>
      </c>
      <c r="L35" s="83" t="s">
        <v>708</v>
      </c>
      <c r="M35" s="83" t="s">
        <v>710</v>
      </c>
      <c r="N35" s="85">
        <v>27</v>
      </c>
      <c r="O35" s="83">
        <v>1120</v>
      </c>
      <c r="P35" s="85">
        <v>30240</v>
      </c>
      <c r="Q35" s="86">
        <v>325</v>
      </c>
      <c r="R35" s="81" t="s">
        <v>995</v>
      </c>
      <c r="S35" s="29">
        <v>685</v>
      </c>
      <c r="T35" s="83"/>
      <c r="U35" s="204"/>
    </row>
    <row r="36" spans="1:21" ht="127.5" customHeight="1" x14ac:dyDescent="0.25">
      <c r="A36" s="203" t="s">
        <v>887</v>
      </c>
      <c r="B36" s="82" t="s">
        <v>420</v>
      </c>
      <c r="C36" s="83">
        <v>59835</v>
      </c>
      <c r="D36" s="82" t="s">
        <v>421</v>
      </c>
      <c r="E36" s="82" t="s">
        <v>422</v>
      </c>
      <c r="F36" s="82" t="s">
        <v>720</v>
      </c>
      <c r="G36" s="82" t="s">
        <v>429</v>
      </c>
      <c r="H36" s="82" t="s">
        <v>1046</v>
      </c>
      <c r="I36" s="82" t="s">
        <v>6</v>
      </c>
      <c r="J36" s="84" t="s">
        <v>428</v>
      </c>
      <c r="K36" s="82" t="s">
        <v>89</v>
      </c>
      <c r="L36" s="83" t="s">
        <v>708</v>
      </c>
      <c r="M36" s="83" t="s">
        <v>708</v>
      </c>
      <c r="N36" s="85">
        <v>75</v>
      </c>
      <c r="O36" s="83">
        <v>20</v>
      </c>
      <c r="P36" s="85">
        <v>1500</v>
      </c>
      <c r="Q36" s="86">
        <v>325</v>
      </c>
      <c r="R36" s="81" t="s">
        <v>995</v>
      </c>
      <c r="S36" s="22">
        <v>685</v>
      </c>
      <c r="T36" s="83"/>
      <c r="U36" s="204"/>
    </row>
    <row r="37" spans="1:21" ht="142.5" customHeight="1" x14ac:dyDescent="0.25">
      <c r="A37" s="203" t="s">
        <v>888</v>
      </c>
      <c r="B37" s="82" t="s">
        <v>420</v>
      </c>
      <c r="C37" s="83">
        <v>54100</v>
      </c>
      <c r="D37" s="82" t="s">
        <v>421</v>
      </c>
      <c r="E37" s="82" t="s">
        <v>422</v>
      </c>
      <c r="F37" s="82" t="s">
        <v>720</v>
      </c>
      <c r="G37" s="82" t="s">
        <v>431</v>
      </c>
      <c r="H37" s="82" t="s">
        <v>432</v>
      </c>
      <c r="I37" s="82" t="s">
        <v>25</v>
      </c>
      <c r="J37" s="84" t="s">
        <v>428</v>
      </c>
      <c r="K37" s="82" t="s">
        <v>14</v>
      </c>
      <c r="L37" s="83" t="s">
        <v>710</v>
      </c>
      <c r="M37" s="83" t="s">
        <v>710</v>
      </c>
      <c r="N37" s="85">
        <v>6280</v>
      </c>
      <c r="O37" s="83">
        <v>1</v>
      </c>
      <c r="P37" s="85">
        <v>6280</v>
      </c>
      <c r="Q37" s="86">
        <v>325</v>
      </c>
      <c r="R37" s="81" t="s">
        <v>995</v>
      </c>
      <c r="S37" s="29">
        <v>660</v>
      </c>
      <c r="T37" s="83"/>
      <c r="U37" s="204"/>
    </row>
    <row r="38" spans="1:21" ht="67.5" customHeight="1" x14ac:dyDescent="0.25">
      <c r="A38" s="201" t="s">
        <v>890</v>
      </c>
      <c r="B38" s="87" t="s">
        <v>420</v>
      </c>
      <c r="C38" s="88">
        <v>51310</v>
      </c>
      <c r="D38" s="87" t="s">
        <v>421</v>
      </c>
      <c r="E38" s="87" t="s">
        <v>422</v>
      </c>
      <c r="F38" s="87" t="s">
        <v>720</v>
      </c>
      <c r="G38" s="87" t="s">
        <v>435</v>
      </c>
      <c r="H38" s="87" t="s">
        <v>436</v>
      </c>
      <c r="I38" s="87" t="s">
        <v>6</v>
      </c>
      <c r="J38" s="89" t="s">
        <v>428</v>
      </c>
      <c r="K38" s="87" t="s">
        <v>7</v>
      </c>
      <c r="L38" s="88" t="s">
        <v>710</v>
      </c>
      <c r="M38" s="88" t="s">
        <v>710</v>
      </c>
      <c r="N38" s="90">
        <v>5000</v>
      </c>
      <c r="O38" s="88">
        <v>1</v>
      </c>
      <c r="P38" s="90">
        <v>5000</v>
      </c>
      <c r="Q38" s="91">
        <v>325</v>
      </c>
      <c r="R38" s="80" t="s">
        <v>995</v>
      </c>
      <c r="S38" s="22">
        <v>659</v>
      </c>
      <c r="T38" s="88"/>
      <c r="U38" s="202"/>
    </row>
    <row r="39" spans="1:21" ht="365.25" customHeight="1" x14ac:dyDescent="0.25">
      <c r="A39" s="203" t="s">
        <v>956</v>
      </c>
      <c r="B39" s="82" t="s">
        <v>622</v>
      </c>
      <c r="C39" s="83">
        <v>51310</v>
      </c>
      <c r="D39" s="82" t="s">
        <v>623</v>
      </c>
      <c r="E39" s="82" t="s">
        <v>624</v>
      </c>
      <c r="F39" s="82" t="s">
        <v>720</v>
      </c>
      <c r="G39" s="82" t="s">
        <v>625</v>
      </c>
      <c r="H39" s="82" t="s">
        <v>1047</v>
      </c>
      <c r="I39" s="82" t="s">
        <v>6</v>
      </c>
      <c r="J39" s="84">
        <v>4.0999999999999996</v>
      </c>
      <c r="K39" s="82" t="s">
        <v>14</v>
      </c>
      <c r="L39" s="83" t="s">
        <v>710</v>
      </c>
      <c r="M39" s="83" t="s">
        <v>710</v>
      </c>
      <c r="N39" s="85">
        <v>12</v>
      </c>
      <c r="O39" s="83">
        <v>1014</v>
      </c>
      <c r="P39" s="85">
        <v>12168</v>
      </c>
      <c r="Q39" s="86">
        <v>356</v>
      </c>
      <c r="R39" s="81" t="s">
        <v>995</v>
      </c>
      <c r="S39" s="29">
        <v>659</v>
      </c>
      <c r="T39" s="83"/>
      <c r="U39" s="204"/>
    </row>
    <row r="40" spans="1:21" ht="153.75" customHeight="1" x14ac:dyDescent="0.25">
      <c r="A40" s="203" t="s">
        <v>796</v>
      </c>
      <c r="B40" s="82" t="s">
        <v>180</v>
      </c>
      <c r="C40" s="83">
        <v>51310</v>
      </c>
      <c r="D40" s="82" t="s">
        <v>181</v>
      </c>
      <c r="E40" s="82" t="s">
        <v>182</v>
      </c>
      <c r="F40" s="82" t="s">
        <v>720</v>
      </c>
      <c r="G40" s="82" t="s">
        <v>183</v>
      </c>
      <c r="H40" s="82" t="s">
        <v>184</v>
      </c>
      <c r="I40" s="82" t="s">
        <v>6</v>
      </c>
      <c r="J40" s="84">
        <v>2.1</v>
      </c>
      <c r="K40" s="82" t="s">
        <v>14</v>
      </c>
      <c r="L40" s="83" t="s">
        <v>710</v>
      </c>
      <c r="M40" s="83" t="s">
        <v>710</v>
      </c>
      <c r="N40" s="85">
        <v>32500</v>
      </c>
      <c r="O40" s="83">
        <v>1</v>
      </c>
      <c r="P40" s="85">
        <v>32500</v>
      </c>
      <c r="Q40" s="86">
        <v>338</v>
      </c>
      <c r="R40" s="81" t="s">
        <v>995</v>
      </c>
      <c r="S40" s="22">
        <v>660</v>
      </c>
      <c r="T40" s="83"/>
      <c r="U40" s="204"/>
    </row>
    <row r="41" spans="1:21" ht="126.75" customHeight="1" x14ac:dyDescent="0.25">
      <c r="A41" s="203" t="s">
        <v>797</v>
      </c>
      <c r="B41" s="82" t="s">
        <v>180</v>
      </c>
      <c r="C41" s="83">
        <v>54100</v>
      </c>
      <c r="D41" s="82" t="s">
        <v>181</v>
      </c>
      <c r="E41" s="82" t="s">
        <v>182</v>
      </c>
      <c r="F41" s="82" t="s">
        <v>720</v>
      </c>
      <c r="G41" s="82" t="s">
        <v>185</v>
      </c>
      <c r="H41" s="82" t="s">
        <v>1048</v>
      </c>
      <c r="I41" s="82" t="s">
        <v>25</v>
      </c>
      <c r="J41" s="84">
        <v>2.1</v>
      </c>
      <c r="K41" s="82" t="s">
        <v>7</v>
      </c>
      <c r="L41" s="83" t="s">
        <v>710</v>
      </c>
      <c r="M41" s="83" t="s">
        <v>710</v>
      </c>
      <c r="N41" s="85">
        <v>22500</v>
      </c>
      <c r="O41" s="83">
        <v>1</v>
      </c>
      <c r="P41" s="85">
        <v>22500</v>
      </c>
      <c r="Q41" s="86">
        <v>338</v>
      </c>
      <c r="R41" s="81" t="s">
        <v>995</v>
      </c>
      <c r="S41" s="29">
        <v>611</v>
      </c>
      <c r="T41" s="83"/>
      <c r="U41" s="204"/>
    </row>
    <row r="42" spans="1:21" ht="157.5" customHeight="1" x14ac:dyDescent="0.25">
      <c r="A42" s="203" t="s">
        <v>798</v>
      </c>
      <c r="B42" s="82" t="s">
        <v>180</v>
      </c>
      <c r="C42" s="83">
        <v>51310</v>
      </c>
      <c r="D42" s="82" t="s">
        <v>187</v>
      </c>
      <c r="E42" s="82" t="s">
        <v>188</v>
      </c>
      <c r="F42" s="82" t="s">
        <v>720</v>
      </c>
      <c r="G42" s="82" t="s">
        <v>189</v>
      </c>
      <c r="H42" s="82" t="s">
        <v>1049</v>
      </c>
      <c r="I42" s="82" t="s">
        <v>6</v>
      </c>
      <c r="J42" s="84">
        <v>2.1</v>
      </c>
      <c r="K42" s="82" t="s">
        <v>112</v>
      </c>
      <c r="L42" s="83" t="s">
        <v>710</v>
      </c>
      <c r="M42" s="83" t="s">
        <v>710</v>
      </c>
      <c r="N42" s="85">
        <v>7976</v>
      </c>
      <c r="O42" s="83">
        <v>1</v>
      </c>
      <c r="P42" s="85">
        <v>7976</v>
      </c>
      <c r="Q42" s="86">
        <v>338</v>
      </c>
      <c r="R42" s="81" t="s">
        <v>995</v>
      </c>
      <c r="S42" s="22">
        <v>559</v>
      </c>
      <c r="T42" s="83"/>
      <c r="U42" s="204"/>
    </row>
    <row r="43" spans="1:21" ht="124.5" customHeight="1" x14ac:dyDescent="0.25">
      <c r="A43" s="203" t="s">
        <v>799</v>
      </c>
      <c r="B43" s="82" t="s">
        <v>180</v>
      </c>
      <c r="C43" s="83">
        <v>51230</v>
      </c>
      <c r="D43" s="82" t="s">
        <v>191</v>
      </c>
      <c r="E43" s="82" t="s">
        <v>163</v>
      </c>
      <c r="F43" s="82" t="s">
        <v>720</v>
      </c>
      <c r="G43" s="82" t="s">
        <v>192</v>
      </c>
      <c r="H43" s="82" t="s">
        <v>193</v>
      </c>
      <c r="I43" s="82" t="s">
        <v>6</v>
      </c>
      <c r="J43" s="84">
        <v>2.1</v>
      </c>
      <c r="K43" s="82" t="s">
        <v>14</v>
      </c>
      <c r="L43" s="83" t="s">
        <v>710</v>
      </c>
      <c r="M43" s="83" t="s">
        <v>710</v>
      </c>
      <c r="N43" s="85">
        <v>33943</v>
      </c>
      <c r="O43" s="83">
        <v>1</v>
      </c>
      <c r="P43" s="85">
        <v>33943</v>
      </c>
      <c r="Q43" s="86">
        <v>338</v>
      </c>
      <c r="R43" s="81" t="s">
        <v>995</v>
      </c>
      <c r="S43" s="29">
        <v>725</v>
      </c>
      <c r="T43" s="83"/>
      <c r="U43" s="204"/>
    </row>
    <row r="44" spans="1:21" ht="126" customHeight="1" x14ac:dyDescent="0.25">
      <c r="A44" s="203" t="s">
        <v>800</v>
      </c>
      <c r="B44" s="82" t="s">
        <v>180</v>
      </c>
      <c r="C44" s="83">
        <v>51230</v>
      </c>
      <c r="D44" s="82" t="s">
        <v>191</v>
      </c>
      <c r="E44" s="82" t="s">
        <v>163</v>
      </c>
      <c r="F44" s="82" t="s">
        <v>720</v>
      </c>
      <c r="G44" s="82" t="s">
        <v>194</v>
      </c>
      <c r="H44" s="82" t="s">
        <v>195</v>
      </c>
      <c r="I44" s="82" t="s">
        <v>6</v>
      </c>
      <c r="J44" s="84">
        <v>2.1</v>
      </c>
      <c r="K44" s="82" t="s">
        <v>14</v>
      </c>
      <c r="L44" s="83" t="s">
        <v>710</v>
      </c>
      <c r="M44" s="83" t="s">
        <v>710</v>
      </c>
      <c r="N44" s="85">
        <v>13166</v>
      </c>
      <c r="O44" s="83">
        <v>1</v>
      </c>
      <c r="P44" s="85">
        <v>13166</v>
      </c>
      <c r="Q44" s="86">
        <v>338</v>
      </c>
      <c r="R44" s="81" t="s">
        <v>995</v>
      </c>
      <c r="S44" s="22">
        <v>617</v>
      </c>
      <c r="T44" s="83"/>
      <c r="U44" s="204"/>
    </row>
    <row r="45" spans="1:21" ht="143.25" customHeight="1" x14ac:dyDescent="0.25">
      <c r="A45" s="203" t="s">
        <v>801</v>
      </c>
      <c r="B45" s="82" t="s">
        <v>180</v>
      </c>
      <c r="C45" s="83">
        <v>51270</v>
      </c>
      <c r="D45" s="82" t="s">
        <v>187</v>
      </c>
      <c r="E45" s="82" t="s">
        <v>188</v>
      </c>
      <c r="F45" s="82" t="s">
        <v>720</v>
      </c>
      <c r="G45" s="82" t="s">
        <v>196</v>
      </c>
      <c r="H45" s="82" t="s">
        <v>1050</v>
      </c>
      <c r="I45" s="82" t="s">
        <v>6</v>
      </c>
      <c r="J45" s="84">
        <v>2.1</v>
      </c>
      <c r="K45" s="82" t="s">
        <v>14</v>
      </c>
      <c r="L45" s="83" t="s">
        <v>708</v>
      </c>
      <c r="M45" s="83" t="s">
        <v>710</v>
      </c>
      <c r="N45" s="85">
        <v>31801</v>
      </c>
      <c r="O45" s="83">
        <v>1</v>
      </c>
      <c r="P45" s="85">
        <v>31801</v>
      </c>
      <c r="Q45" s="86">
        <v>338</v>
      </c>
      <c r="R45" s="81" t="s">
        <v>995</v>
      </c>
      <c r="S45" s="22">
        <v>595</v>
      </c>
      <c r="T45" s="83"/>
      <c r="U45" s="204"/>
    </row>
    <row r="46" spans="1:21" ht="114" customHeight="1" x14ac:dyDescent="0.25">
      <c r="A46" s="203" t="s">
        <v>802</v>
      </c>
      <c r="B46" s="82" t="s">
        <v>180</v>
      </c>
      <c r="C46" s="83">
        <v>51230</v>
      </c>
      <c r="D46" s="82" t="s">
        <v>181</v>
      </c>
      <c r="E46" s="82" t="s">
        <v>182</v>
      </c>
      <c r="F46" s="82" t="s">
        <v>720</v>
      </c>
      <c r="G46" s="82" t="s">
        <v>198</v>
      </c>
      <c r="H46" s="82" t="s">
        <v>199</v>
      </c>
      <c r="I46" s="82" t="s">
        <v>6</v>
      </c>
      <c r="J46" s="84">
        <v>2.1</v>
      </c>
      <c r="K46" s="82" t="s">
        <v>14</v>
      </c>
      <c r="L46" s="83" t="s">
        <v>708</v>
      </c>
      <c r="M46" s="83" t="s">
        <v>710</v>
      </c>
      <c r="N46" s="85">
        <v>54936</v>
      </c>
      <c r="O46" s="83">
        <v>1</v>
      </c>
      <c r="P46" s="85">
        <v>54936</v>
      </c>
      <c r="Q46" s="86">
        <v>338</v>
      </c>
      <c r="R46" s="81" t="s">
        <v>995</v>
      </c>
      <c r="S46" s="22">
        <v>595</v>
      </c>
      <c r="T46" s="83"/>
      <c r="U46" s="204"/>
    </row>
    <row r="47" spans="1:21" ht="97.5" customHeight="1" x14ac:dyDescent="0.25">
      <c r="A47" s="203" t="s">
        <v>803</v>
      </c>
      <c r="B47" s="82" t="s">
        <v>180</v>
      </c>
      <c r="C47" s="83">
        <v>54100</v>
      </c>
      <c r="D47" s="82" t="s">
        <v>181</v>
      </c>
      <c r="E47" s="82" t="s">
        <v>182</v>
      </c>
      <c r="F47" s="82" t="s">
        <v>720</v>
      </c>
      <c r="G47" s="82" t="s">
        <v>200</v>
      </c>
      <c r="H47" s="82" t="s">
        <v>201</v>
      </c>
      <c r="I47" s="82" t="s">
        <v>25</v>
      </c>
      <c r="J47" s="84">
        <v>2.1</v>
      </c>
      <c r="K47" s="82" t="s">
        <v>14</v>
      </c>
      <c r="L47" s="83" t="s">
        <v>708</v>
      </c>
      <c r="M47" s="83" t="s">
        <v>710</v>
      </c>
      <c r="N47" s="85">
        <v>30000</v>
      </c>
      <c r="O47" s="83">
        <v>1</v>
      </c>
      <c r="P47" s="85">
        <v>30000</v>
      </c>
      <c r="Q47" s="86">
        <v>338</v>
      </c>
      <c r="R47" s="81" t="s">
        <v>995</v>
      </c>
      <c r="S47" s="29">
        <v>595</v>
      </c>
      <c r="T47" s="83"/>
      <c r="U47" s="204"/>
    </row>
    <row r="48" spans="1:21" ht="67.5" customHeight="1" x14ac:dyDescent="0.25">
      <c r="A48" s="203" t="s">
        <v>804</v>
      </c>
      <c r="B48" s="82" t="s">
        <v>180</v>
      </c>
      <c r="C48" s="83">
        <v>53210</v>
      </c>
      <c r="D48" s="82" t="s">
        <v>202</v>
      </c>
      <c r="E48" s="82" t="s">
        <v>203</v>
      </c>
      <c r="F48" s="82" t="s">
        <v>720</v>
      </c>
      <c r="G48" s="82" t="s">
        <v>204</v>
      </c>
      <c r="H48" s="82" t="s">
        <v>205</v>
      </c>
      <c r="I48" s="82" t="s">
        <v>25</v>
      </c>
      <c r="J48" s="84">
        <v>2.1</v>
      </c>
      <c r="K48" s="82" t="s">
        <v>28</v>
      </c>
      <c r="L48" s="83" t="s">
        <v>708</v>
      </c>
      <c r="M48" s="83" t="s">
        <v>710</v>
      </c>
      <c r="N48" s="85">
        <v>124000</v>
      </c>
      <c r="O48" s="83">
        <v>1</v>
      </c>
      <c r="P48" s="85">
        <v>124000</v>
      </c>
      <c r="Q48" s="86">
        <v>338</v>
      </c>
      <c r="R48" s="81" t="s">
        <v>995</v>
      </c>
      <c r="S48" s="22">
        <v>900</v>
      </c>
      <c r="T48" s="83"/>
      <c r="U48" s="204"/>
    </row>
    <row r="49" spans="1:21" ht="113.25" customHeight="1" x14ac:dyDescent="0.25">
      <c r="A49" s="203" t="s">
        <v>805</v>
      </c>
      <c r="B49" s="82" t="s">
        <v>180</v>
      </c>
      <c r="C49" s="83">
        <v>51310</v>
      </c>
      <c r="D49" s="82" t="s">
        <v>181</v>
      </c>
      <c r="E49" s="82" t="s">
        <v>182</v>
      </c>
      <c r="F49" s="82" t="s">
        <v>720</v>
      </c>
      <c r="G49" s="82" t="s">
        <v>206</v>
      </c>
      <c r="H49" s="82" t="s">
        <v>207</v>
      </c>
      <c r="I49" s="82" t="s">
        <v>6</v>
      </c>
      <c r="J49" s="84">
        <v>2.1</v>
      </c>
      <c r="K49" s="82" t="s">
        <v>14</v>
      </c>
      <c r="L49" s="83" t="s">
        <v>708</v>
      </c>
      <c r="M49" s="83" t="s">
        <v>710</v>
      </c>
      <c r="N49" s="85">
        <v>40000</v>
      </c>
      <c r="O49" s="83">
        <v>1</v>
      </c>
      <c r="P49" s="85">
        <v>40000</v>
      </c>
      <c r="Q49" s="86">
        <v>338</v>
      </c>
      <c r="R49" s="81" t="s">
        <v>995</v>
      </c>
      <c r="S49" s="29">
        <v>900</v>
      </c>
      <c r="T49" s="83"/>
      <c r="U49" s="204"/>
    </row>
    <row r="50" spans="1:21" ht="409.5" x14ac:dyDescent="0.25">
      <c r="A50" s="203" t="s">
        <v>852</v>
      </c>
      <c r="B50" s="82" t="s">
        <v>333</v>
      </c>
      <c r="C50" s="83">
        <v>51310</v>
      </c>
      <c r="D50" s="82" t="s">
        <v>334</v>
      </c>
      <c r="E50" s="82" t="s">
        <v>335</v>
      </c>
      <c r="F50" s="82" t="s">
        <v>720</v>
      </c>
      <c r="G50" s="82" t="s">
        <v>336</v>
      </c>
      <c r="H50" s="82" t="s">
        <v>1051</v>
      </c>
      <c r="I50" s="82" t="s">
        <v>6</v>
      </c>
      <c r="J50" s="84">
        <v>1.3</v>
      </c>
      <c r="K50" s="82" t="s">
        <v>89</v>
      </c>
      <c r="L50" s="83" t="s">
        <v>710</v>
      </c>
      <c r="M50" s="83" t="s">
        <v>708</v>
      </c>
      <c r="N50" s="85">
        <v>25000</v>
      </c>
      <c r="O50" s="83">
        <v>1</v>
      </c>
      <c r="P50" s="85">
        <v>25000</v>
      </c>
      <c r="Q50" s="86">
        <v>321</v>
      </c>
      <c r="R50" s="81" t="s">
        <v>995</v>
      </c>
      <c r="S50" s="22">
        <v>900</v>
      </c>
      <c r="T50" s="83"/>
      <c r="U50" s="204"/>
    </row>
    <row r="51" spans="1:21" ht="60" x14ac:dyDescent="0.25">
      <c r="A51" s="203" t="s">
        <v>853</v>
      </c>
      <c r="B51" s="82" t="s">
        <v>333</v>
      </c>
      <c r="C51" s="83">
        <v>54110</v>
      </c>
      <c r="D51" s="82" t="s">
        <v>338</v>
      </c>
      <c r="E51" s="82" t="s">
        <v>339</v>
      </c>
      <c r="F51" s="82" t="s">
        <v>720</v>
      </c>
      <c r="G51" s="82" t="s">
        <v>340</v>
      </c>
      <c r="H51" s="82" t="s">
        <v>341</v>
      </c>
      <c r="I51" s="82" t="s">
        <v>25</v>
      </c>
      <c r="J51" s="84">
        <v>1.5</v>
      </c>
      <c r="K51" s="82" t="s">
        <v>14</v>
      </c>
      <c r="L51" s="83" t="s">
        <v>710</v>
      </c>
      <c r="M51" s="83" t="s">
        <v>710</v>
      </c>
      <c r="N51" s="85">
        <v>10</v>
      </c>
      <c r="O51" s="83">
        <v>3500</v>
      </c>
      <c r="P51" s="85">
        <v>35000</v>
      </c>
      <c r="Q51" s="86">
        <v>368</v>
      </c>
      <c r="R51" s="81" t="s">
        <v>995</v>
      </c>
      <c r="S51" s="29">
        <v>900</v>
      </c>
      <c r="T51" s="83"/>
      <c r="U51" s="204"/>
    </row>
    <row r="52" spans="1:21" ht="60" x14ac:dyDescent="0.25">
      <c r="A52" s="203" t="s">
        <v>854</v>
      </c>
      <c r="B52" s="82" t="s">
        <v>333</v>
      </c>
      <c r="C52" s="83">
        <v>53920</v>
      </c>
      <c r="D52" s="82" t="s">
        <v>338</v>
      </c>
      <c r="E52" s="82" t="s">
        <v>339</v>
      </c>
      <c r="F52" s="82" t="s">
        <v>720</v>
      </c>
      <c r="G52" s="82" t="s">
        <v>342</v>
      </c>
      <c r="H52" s="82" t="s">
        <v>343</v>
      </c>
      <c r="I52" s="82" t="s">
        <v>25</v>
      </c>
      <c r="J52" s="84">
        <v>1.5</v>
      </c>
      <c r="K52" s="82" t="s">
        <v>14</v>
      </c>
      <c r="L52" s="83" t="s">
        <v>710</v>
      </c>
      <c r="M52" s="83" t="s">
        <v>710</v>
      </c>
      <c r="N52" s="85">
        <v>200</v>
      </c>
      <c r="O52" s="83">
        <v>1</v>
      </c>
      <c r="P52" s="85">
        <v>200</v>
      </c>
      <c r="Q52" s="86">
        <v>368</v>
      </c>
      <c r="R52" s="81" t="s">
        <v>995</v>
      </c>
      <c r="S52" s="22">
        <v>587</v>
      </c>
      <c r="T52" s="83"/>
      <c r="U52" s="204"/>
    </row>
    <row r="53" spans="1:21" ht="60" x14ac:dyDescent="0.25">
      <c r="A53" s="203" t="s">
        <v>816</v>
      </c>
      <c r="B53" s="82" t="s">
        <v>235</v>
      </c>
      <c r="C53" s="83">
        <v>51310</v>
      </c>
      <c r="D53" s="82" t="s">
        <v>236</v>
      </c>
      <c r="E53" s="82" t="s">
        <v>237</v>
      </c>
      <c r="F53" s="82" t="s">
        <v>720</v>
      </c>
      <c r="G53" s="82" t="s">
        <v>238</v>
      </c>
      <c r="H53" s="82" t="s">
        <v>239</v>
      </c>
      <c r="I53" s="82" t="s">
        <v>6</v>
      </c>
      <c r="J53" s="84" t="s">
        <v>240</v>
      </c>
      <c r="K53" s="82" t="s">
        <v>14</v>
      </c>
      <c r="L53" s="83" t="s">
        <v>710</v>
      </c>
      <c r="M53" s="83" t="s">
        <v>708</v>
      </c>
      <c r="N53" s="85">
        <v>3000</v>
      </c>
      <c r="O53" s="83">
        <v>1</v>
      </c>
      <c r="P53" s="85">
        <v>3000</v>
      </c>
      <c r="Q53" s="86">
        <v>331</v>
      </c>
      <c r="R53" s="81" t="s">
        <v>995</v>
      </c>
      <c r="S53" s="29">
        <v>588</v>
      </c>
      <c r="T53" s="83"/>
      <c r="U53" s="204"/>
    </row>
    <row r="54" spans="1:21" ht="60" x14ac:dyDescent="0.25">
      <c r="A54" s="201" t="s">
        <v>817</v>
      </c>
      <c r="B54" s="87" t="s">
        <v>235</v>
      </c>
      <c r="C54" s="88">
        <v>51310</v>
      </c>
      <c r="D54" s="87" t="s">
        <v>241</v>
      </c>
      <c r="E54" s="87" t="s">
        <v>242</v>
      </c>
      <c r="F54" s="87" t="s">
        <v>720</v>
      </c>
      <c r="G54" s="87" t="s">
        <v>243</v>
      </c>
      <c r="H54" s="87" t="s">
        <v>244</v>
      </c>
      <c r="I54" s="87" t="s">
        <v>6</v>
      </c>
      <c r="J54" s="89" t="s">
        <v>240</v>
      </c>
      <c r="K54" s="87" t="s">
        <v>14</v>
      </c>
      <c r="L54" s="88" t="s">
        <v>710</v>
      </c>
      <c r="M54" s="88" t="s">
        <v>708</v>
      </c>
      <c r="N54" s="90">
        <v>15000</v>
      </c>
      <c r="O54" s="88">
        <v>1</v>
      </c>
      <c r="P54" s="90">
        <v>15000</v>
      </c>
      <c r="Q54" s="91">
        <v>331</v>
      </c>
      <c r="R54" s="80" t="s">
        <v>995</v>
      </c>
      <c r="S54" s="29">
        <v>589</v>
      </c>
      <c r="T54" s="88"/>
      <c r="U54" s="202"/>
    </row>
    <row r="55" spans="1:21" ht="60" x14ac:dyDescent="0.25">
      <c r="A55" s="203" t="s">
        <v>818</v>
      </c>
      <c r="B55" s="82" t="s">
        <v>235</v>
      </c>
      <c r="C55" s="83">
        <v>51310</v>
      </c>
      <c r="D55" s="82" t="s">
        <v>245</v>
      </c>
      <c r="E55" s="82" t="s">
        <v>246</v>
      </c>
      <c r="F55" s="82" t="s">
        <v>720</v>
      </c>
      <c r="G55" s="82" t="s">
        <v>247</v>
      </c>
      <c r="H55" s="82" t="s">
        <v>248</v>
      </c>
      <c r="I55" s="82" t="s">
        <v>6</v>
      </c>
      <c r="J55" s="84" t="s">
        <v>240</v>
      </c>
      <c r="K55" s="82" t="s">
        <v>14</v>
      </c>
      <c r="L55" s="83" t="s">
        <v>710</v>
      </c>
      <c r="M55" s="83" t="s">
        <v>708</v>
      </c>
      <c r="N55" s="85">
        <v>2053</v>
      </c>
      <c r="O55" s="83">
        <v>1</v>
      </c>
      <c r="P55" s="85">
        <v>2053</v>
      </c>
      <c r="Q55" s="86">
        <v>331</v>
      </c>
      <c r="R55" s="81" t="s">
        <v>995</v>
      </c>
      <c r="S55" s="22">
        <v>591</v>
      </c>
      <c r="T55" s="83"/>
      <c r="U55" s="204"/>
    </row>
    <row r="56" spans="1:21" ht="138.75" customHeight="1" x14ac:dyDescent="0.25">
      <c r="A56" s="201" t="s">
        <v>825</v>
      </c>
      <c r="B56" s="87" t="s">
        <v>235</v>
      </c>
      <c r="C56" s="88">
        <v>53120</v>
      </c>
      <c r="D56" s="87" t="s">
        <v>241</v>
      </c>
      <c r="E56" s="87" t="s">
        <v>242</v>
      </c>
      <c r="F56" s="87" t="s">
        <v>720</v>
      </c>
      <c r="G56" s="87" t="s">
        <v>261</v>
      </c>
      <c r="H56" s="87" t="s">
        <v>262</v>
      </c>
      <c r="I56" s="87" t="s">
        <v>25</v>
      </c>
      <c r="J56" s="89" t="s">
        <v>240</v>
      </c>
      <c r="K56" s="87" t="s">
        <v>14</v>
      </c>
      <c r="L56" s="88" t="s">
        <v>708</v>
      </c>
      <c r="M56" s="88" t="s">
        <v>708</v>
      </c>
      <c r="N56" s="90">
        <v>10000</v>
      </c>
      <c r="O56" s="88">
        <v>1</v>
      </c>
      <c r="P56" s="90">
        <v>10000</v>
      </c>
      <c r="Q56" s="91">
        <v>331</v>
      </c>
      <c r="R56" s="80" t="s">
        <v>995</v>
      </c>
      <c r="S56" s="29">
        <v>591</v>
      </c>
      <c r="T56" s="88"/>
      <c r="U56" s="202"/>
    </row>
    <row r="57" spans="1:21" ht="97.5" customHeight="1" x14ac:dyDescent="0.25">
      <c r="A57" s="203" t="s">
        <v>826</v>
      </c>
      <c r="B57" s="82" t="s">
        <v>235</v>
      </c>
      <c r="C57" s="83">
        <v>53120</v>
      </c>
      <c r="D57" s="82" t="s">
        <v>236</v>
      </c>
      <c r="E57" s="82" t="s">
        <v>237</v>
      </c>
      <c r="F57" s="82" t="s">
        <v>720</v>
      </c>
      <c r="G57" s="82" t="s">
        <v>263</v>
      </c>
      <c r="H57" s="82" t="s">
        <v>264</v>
      </c>
      <c r="I57" s="87" t="s">
        <v>25</v>
      </c>
      <c r="J57" s="84" t="s">
        <v>240</v>
      </c>
      <c r="K57" s="82" t="s">
        <v>14</v>
      </c>
      <c r="L57" s="83" t="s">
        <v>708</v>
      </c>
      <c r="M57" s="83" t="s">
        <v>710</v>
      </c>
      <c r="N57" s="85">
        <v>5000</v>
      </c>
      <c r="O57" s="83">
        <v>1</v>
      </c>
      <c r="P57" s="85">
        <v>5000</v>
      </c>
      <c r="Q57" s="86">
        <v>331</v>
      </c>
      <c r="R57" s="81" t="s">
        <v>995</v>
      </c>
      <c r="S57" s="22">
        <v>589</v>
      </c>
      <c r="T57" s="83"/>
      <c r="U57" s="204"/>
    </row>
    <row r="58" spans="1:21" ht="30.75" customHeight="1" x14ac:dyDescent="0.25">
      <c r="A58" s="203"/>
      <c r="B58" s="82"/>
      <c r="C58" s="83"/>
      <c r="D58" s="82"/>
      <c r="E58" s="82"/>
      <c r="F58" s="82"/>
      <c r="G58" s="82"/>
      <c r="H58" s="82"/>
      <c r="I58" s="173"/>
      <c r="J58" s="84"/>
      <c r="K58" s="82"/>
      <c r="L58" s="139" t="s">
        <v>1107</v>
      </c>
      <c r="M58" s="83"/>
      <c r="N58" s="85"/>
      <c r="O58" s="83"/>
      <c r="P58" s="140">
        <f>SUM(P7:P57)</f>
        <v>1071661</v>
      </c>
      <c r="Q58" s="86"/>
      <c r="R58" s="81"/>
      <c r="S58" s="22"/>
      <c r="T58" s="83"/>
      <c r="U58" s="205"/>
    </row>
    <row r="59" spans="1:21" ht="186" customHeight="1" x14ac:dyDescent="0.25">
      <c r="A59" s="203" t="s">
        <v>830</v>
      </c>
      <c r="B59" s="82" t="s">
        <v>274</v>
      </c>
      <c r="C59" s="83">
        <v>51310</v>
      </c>
      <c r="D59" s="82" t="s">
        <v>275</v>
      </c>
      <c r="E59" s="82" t="s">
        <v>276</v>
      </c>
      <c r="F59" s="82" t="s">
        <v>720</v>
      </c>
      <c r="G59" s="82" t="s">
        <v>277</v>
      </c>
      <c r="H59" s="82" t="s">
        <v>1033</v>
      </c>
      <c r="I59" s="82" t="s">
        <v>6</v>
      </c>
      <c r="J59" s="84">
        <v>1.2</v>
      </c>
      <c r="K59" s="82" t="s">
        <v>14</v>
      </c>
      <c r="L59" s="83" t="s">
        <v>710</v>
      </c>
      <c r="M59" s="83" t="s">
        <v>710</v>
      </c>
      <c r="N59" s="85">
        <v>8250</v>
      </c>
      <c r="O59" s="83">
        <v>1</v>
      </c>
      <c r="P59" s="85">
        <v>8250</v>
      </c>
      <c r="Q59" s="86">
        <v>295</v>
      </c>
      <c r="R59" s="81" t="s">
        <v>996</v>
      </c>
      <c r="S59" s="29">
        <v>576</v>
      </c>
      <c r="T59" s="83"/>
      <c r="U59" s="204"/>
    </row>
    <row r="60" spans="1:21" ht="112.5" customHeight="1" x14ac:dyDescent="0.25">
      <c r="A60" s="201" t="s">
        <v>831</v>
      </c>
      <c r="B60" s="87" t="s">
        <v>274</v>
      </c>
      <c r="C60" s="88">
        <v>51310</v>
      </c>
      <c r="D60" s="87" t="s">
        <v>279</v>
      </c>
      <c r="E60" s="87" t="s">
        <v>280</v>
      </c>
      <c r="F60" s="87" t="s">
        <v>720</v>
      </c>
      <c r="G60" s="87" t="s">
        <v>281</v>
      </c>
      <c r="H60" s="87" t="s">
        <v>282</v>
      </c>
      <c r="I60" s="87" t="s">
        <v>6</v>
      </c>
      <c r="J60" s="89">
        <v>1.2</v>
      </c>
      <c r="K60" s="87" t="s">
        <v>14</v>
      </c>
      <c r="L60" s="88" t="s">
        <v>710</v>
      </c>
      <c r="M60" s="88" t="s">
        <v>710</v>
      </c>
      <c r="N60" s="90">
        <v>5600</v>
      </c>
      <c r="O60" s="88">
        <v>1</v>
      </c>
      <c r="P60" s="90">
        <v>5600</v>
      </c>
      <c r="Q60" s="91">
        <v>295</v>
      </c>
      <c r="R60" s="80" t="s">
        <v>996</v>
      </c>
      <c r="S60" s="22">
        <v>577</v>
      </c>
      <c r="T60" s="88"/>
      <c r="U60" s="202"/>
    </row>
    <row r="61" spans="1:21" ht="234" customHeight="1" x14ac:dyDescent="0.25">
      <c r="A61" s="203" t="s">
        <v>846</v>
      </c>
      <c r="B61" s="82" t="s">
        <v>274</v>
      </c>
      <c r="C61" s="83">
        <v>51230</v>
      </c>
      <c r="D61" s="82" t="s">
        <v>320</v>
      </c>
      <c r="E61" s="82" t="s">
        <v>321</v>
      </c>
      <c r="F61" s="82" t="s">
        <v>720</v>
      </c>
      <c r="G61" s="82" t="s">
        <v>322</v>
      </c>
      <c r="H61" s="82" t="s">
        <v>323</v>
      </c>
      <c r="I61" s="82" t="s">
        <v>6</v>
      </c>
      <c r="J61" s="84">
        <v>1.2</v>
      </c>
      <c r="K61" s="82" t="s">
        <v>14</v>
      </c>
      <c r="L61" s="83" t="s">
        <v>710</v>
      </c>
      <c r="M61" s="83" t="s">
        <v>710</v>
      </c>
      <c r="N61" s="85">
        <v>55887</v>
      </c>
      <c r="O61" s="83">
        <v>1</v>
      </c>
      <c r="P61" s="85">
        <v>53781</v>
      </c>
      <c r="Q61" s="86">
        <v>301</v>
      </c>
      <c r="R61" s="81" t="s">
        <v>996</v>
      </c>
      <c r="S61" s="29">
        <v>601</v>
      </c>
      <c r="T61" s="83"/>
      <c r="U61" s="204"/>
    </row>
    <row r="62" spans="1:21" ht="114.75" customHeight="1" x14ac:dyDescent="0.25">
      <c r="A62" s="203" t="s">
        <v>847</v>
      </c>
      <c r="B62" s="82" t="s">
        <v>274</v>
      </c>
      <c r="C62" s="83">
        <v>51130</v>
      </c>
      <c r="D62" s="82" t="s">
        <v>320</v>
      </c>
      <c r="E62" s="82" t="s">
        <v>321</v>
      </c>
      <c r="F62" s="82" t="s">
        <v>720</v>
      </c>
      <c r="G62" s="82" t="s">
        <v>324</v>
      </c>
      <c r="H62" s="82" t="s">
        <v>325</v>
      </c>
      <c r="I62" s="82" t="s">
        <v>6</v>
      </c>
      <c r="J62" s="84">
        <v>1.2</v>
      </c>
      <c r="K62" s="82" t="s">
        <v>7</v>
      </c>
      <c r="L62" s="83" t="s">
        <v>710</v>
      </c>
      <c r="M62" s="83" t="s">
        <v>710</v>
      </c>
      <c r="N62" s="85">
        <v>10000</v>
      </c>
      <c r="O62" s="83">
        <v>1</v>
      </c>
      <c r="P62" s="85">
        <v>10000</v>
      </c>
      <c r="Q62" s="86">
        <v>301</v>
      </c>
      <c r="R62" s="81" t="s">
        <v>996</v>
      </c>
      <c r="S62" s="22">
        <v>602</v>
      </c>
      <c r="T62" s="83"/>
      <c r="U62" s="204"/>
    </row>
    <row r="63" spans="1:21" ht="114.75" customHeight="1" x14ac:dyDescent="0.25">
      <c r="A63" s="203" t="s">
        <v>848</v>
      </c>
      <c r="B63" s="82" t="s">
        <v>274</v>
      </c>
      <c r="C63" s="83">
        <v>51130</v>
      </c>
      <c r="D63" s="82" t="s">
        <v>320</v>
      </c>
      <c r="E63" s="82" t="s">
        <v>321</v>
      </c>
      <c r="F63" s="82" t="s">
        <v>720</v>
      </c>
      <c r="G63" s="82" t="s">
        <v>326</v>
      </c>
      <c r="H63" s="82" t="s">
        <v>325</v>
      </c>
      <c r="I63" s="82" t="s">
        <v>6</v>
      </c>
      <c r="J63" s="84">
        <v>1.2</v>
      </c>
      <c r="K63" s="82" t="s">
        <v>7</v>
      </c>
      <c r="L63" s="83" t="s">
        <v>710</v>
      </c>
      <c r="M63" s="83" t="s">
        <v>710</v>
      </c>
      <c r="N63" s="85">
        <v>16484</v>
      </c>
      <c r="O63" s="83">
        <v>1</v>
      </c>
      <c r="P63" s="85">
        <v>16484</v>
      </c>
      <c r="Q63" s="86">
        <v>301</v>
      </c>
      <c r="R63" s="81" t="s">
        <v>996</v>
      </c>
      <c r="S63" s="22">
        <v>515</v>
      </c>
      <c r="T63" s="83"/>
      <c r="U63" s="204"/>
    </row>
    <row r="64" spans="1:21" ht="73.5" customHeight="1" x14ac:dyDescent="0.25">
      <c r="A64" s="203" t="s">
        <v>849</v>
      </c>
      <c r="B64" s="82" t="s">
        <v>274</v>
      </c>
      <c r="C64" s="83">
        <v>51310</v>
      </c>
      <c r="D64" s="82" t="s">
        <v>320</v>
      </c>
      <c r="E64" s="82" t="s">
        <v>321</v>
      </c>
      <c r="F64" s="82" t="s">
        <v>720</v>
      </c>
      <c r="G64" s="82" t="s">
        <v>327</v>
      </c>
      <c r="H64" s="82" t="s">
        <v>328</v>
      </c>
      <c r="I64" s="82" t="s">
        <v>6</v>
      </c>
      <c r="J64" s="84">
        <v>1.2</v>
      </c>
      <c r="K64" s="82" t="s">
        <v>112</v>
      </c>
      <c r="L64" s="83" t="s">
        <v>710</v>
      </c>
      <c r="M64" s="83" t="s">
        <v>710</v>
      </c>
      <c r="N64" s="85">
        <v>20000</v>
      </c>
      <c r="O64" s="83">
        <v>1</v>
      </c>
      <c r="P64" s="85">
        <v>20000</v>
      </c>
      <c r="Q64" s="86">
        <v>301</v>
      </c>
      <c r="R64" s="81" t="s">
        <v>996</v>
      </c>
      <c r="S64" s="29">
        <v>515</v>
      </c>
      <c r="T64" s="83"/>
      <c r="U64" s="204"/>
    </row>
    <row r="65" spans="1:21" ht="82.5" customHeight="1" x14ac:dyDescent="0.25">
      <c r="A65" s="203" t="s">
        <v>850</v>
      </c>
      <c r="B65" s="82" t="s">
        <v>274</v>
      </c>
      <c r="C65" s="83">
        <v>53210</v>
      </c>
      <c r="D65" s="82" t="s">
        <v>320</v>
      </c>
      <c r="E65" s="82" t="s">
        <v>321</v>
      </c>
      <c r="F65" s="82" t="s">
        <v>720</v>
      </c>
      <c r="G65" s="82" t="s">
        <v>329</v>
      </c>
      <c r="H65" s="82" t="s">
        <v>330</v>
      </c>
      <c r="I65" s="82" t="s">
        <v>6</v>
      </c>
      <c r="J65" s="84">
        <v>1.2</v>
      </c>
      <c r="K65" s="82" t="s">
        <v>10</v>
      </c>
      <c r="L65" s="83" t="s">
        <v>710</v>
      </c>
      <c r="M65" s="83" t="s">
        <v>710</v>
      </c>
      <c r="N65" s="85">
        <v>3000</v>
      </c>
      <c r="O65" s="83">
        <v>1</v>
      </c>
      <c r="P65" s="85">
        <v>3000</v>
      </c>
      <c r="Q65" s="86">
        <v>301</v>
      </c>
      <c r="R65" s="81" t="s">
        <v>996</v>
      </c>
      <c r="S65" s="29">
        <v>518</v>
      </c>
      <c r="T65" s="83"/>
      <c r="U65" s="204"/>
    </row>
    <row r="66" spans="1:21" ht="366.75" customHeight="1" x14ac:dyDescent="0.25">
      <c r="A66" s="203" t="s">
        <v>884</v>
      </c>
      <c r="B66" s="82" t="s">
        <v>415</v>
      </c>
      <c r="C66" s="83">
        <v>51310</v>
      </c>
      <c r="D66" s="82" t="s">
        <v>416</v>
      </c>
      <c r="E66" s="82" t="s">
        <v>417</v>
      </c>
      <c r="F66" s="82" t="s">
        <v>720</v>
      </c>
      <c r="G66" s="82" t="s">
        <v>418</v>
      </c>
      <c r="H66" s="82" t="s">
        <v>419</v>
      </c>
      <c r="I66" s="82" t="s">
        <v>6</v>
      </c>
      <c r="J66" s="84">
        <v>1.4</v>
      </c>
      <c r="K66" s="82" t="s">
        <v>14</v>
      </c>
      <c r="L66" s="83" t="s">
        <v>710</v>
      </c>
      <c r="M66" s="83" t="s">
        <v>710</v>
      </c>
      <c r="N66" s="85">
        <v>10000</v>
      </c>
      <c r="O66" s="83">
        <v>1</v>
      </c>
      <c r="P66" s="85">
        <v>10000</v>
      </c>
      <c r="Q66" s="86">
        <v>343</v>
      </c>
      <c r="R66" s="81" t="s">
        <v>996</v>
      </c>
      <c r="S66" s="22">
        <v>518</v>
      </c>
      <c r="T66" s="83"/>
      <c r="U66" s="204"/>
    </row>
    <row r="67" spans="1:21" ht="233.25" customHeight="1" x14ac:dyDescent="0.25">
      <c r="A67" s="203" t="s">
        <v>865</v>
      </c>
      <c r="B67" s="82" t="s">
        <v>344</v>
      </c>
      <c r="C67" s="83">
        <v>54100</v>
      </c>
      <c r="D67" s="82" t="s">
        <v>345</v>
      </c>
      <c r="E67" s="82" t="s">
        <v>346</v>
      </c>
      <c r="F67" s="82" t="s">
        <v>720</v>
      </c>
      <c r="G67" s="82" t="s">
        <v>1137</v>
      </c>
      <c r="H67" s="82" t="s">
        <v>375</v>
      </c>
      <c r="I67" s="82" t="s">
        <v>25</v>
      </c>
      <c r="J67" s="84" t="s">
        <v>376</v>
      </c>
      <c r="K67" s="82" t="s">
        <v>89</v>
      </c>
      <c r="L67" s="83" t="s">
        <v>708</v>
      </c>
      <c r="M67" s="83" t="s">
        <v>708</v>
      </c>
      <c r="N67" s="85">
        <v>5000</v>
      </c>
      <c r="O67" s="83">
        <v>1</v>
      </c>
      <c r="P67" s="85">
        <v>5000</v>
      </c>
      <c r="Q67" s="86">
        <v>413</v>
      </c>
      <c r="R67" s="81" t="s">
        <v>996</v>
      </c>
      <c r="S67" s="22">
        <v>752</v>
      </c>
      <c r="T67" s="83"/>
      <c r="U67" s="204"/>
    </row>
    <row r="68" spans="1:21" ht="62.25" customHeight="1" x14ac:dyDescent="0.25">
      <c r="A68" s="201" t="s">
        <v>942</v>
      </c>
      <c r="B68" s="87" t="s">
        <v>580</v>
      </c>
      <c r="C68" s="88">
        <v>51114</v>
      </c>
      <c r="D68" s="87" t="s">
        <v>581</v>
      </c>
      <c r="E68" s="87" t="s">
        <v>582</v>
      </c>
      <c r="F68" s="87" t="s">
        <v>720</v>
      </c>
      <c r="G68" s="87" t="s">
        <v>583</v>
      </c>
      <c r="H68" s="87" t="s">
        <v>584</v>
      </c>
      <c r="I68" s="87" t="s">
        <v>6</v>
      </c>
      <c r="J68" s="89">
        <v>1.2</v>
      </c>
      <c r="K68" s="87" t="s">
        <v>14</v>
      </c>
      <c r="L68" s="88" t="s">
        <v>710</v>
      </c>
      <c r="M68" s="88" t="s">
        <v>710</v>
      </c>
      <c r="N68" s="90">
        <v>2562</v>
      </c>
      <c r="O68" s="88">
        <v>5</v>
      </c>
      <c r="P68" s="90">
        <v>12810</v>
      </c>
      <c r="Q68" s="91">
        <v>422</v>
      </c>
      <c r="R68" s="80" t="s">
        <v>996</v>
      </c>
      <c r="S68" s="29">
        <v>752</v>
      </c>
      <c r="T68" s="88"/>
      <c r="U68" s="202"/>
    </row>
    <row r="69" spans="1:21" ht="114" customHeight="1" x14ac:dyDescent="0.25">
      <c r="A69" s="203" t="s">
        <v>943</v>
      </c>
      <c r="B69" s="82" t="s">
        <v>580</v>
      </c>
      <c r="C69" s="83">
        <v>53550</v>
      </c>
      <c r="D69" s="82" t="s">
        <v>581</v>
      </c>
      <c r="E69" s="82" t="s">
        <v>582</v>
      </c>
      <c r="F69" s="82" t="s">
        <v>720</v>
      </c>
      <c r="G69" s="82" t="s">
        <v>585</v>
      </c>
      <c r="H69" s="82" t="s">
        <v>585</v>
      </c>
      <c r="I69" s="82" t="s">
        <v>25</v>
      </c>
      <c r="J69" s="84">
        <v>1.2</v>
      </c>
      <c r="K69" s="82" t="s">
        <v>14</v>
      </c>
      <c r="L69" s="83" t="s">
        <v>710</v>
      </c>
      <c r="M69" s="83" t="s">
        <v>710</v>
      </c>
      <c r="N69" s="85">
        <v>500</v>
      </c>
      <c r="O69" s="83">
        <v>2</v>
      </c>
      <c r="P69" s="85">
        <v>1000</v>
      </c>
      <c r="Q69" s="86">
        <v>422</v>
      </c>
      <c r="R69" s="81" t="s">
        <v>996</v>
      </c>
      <c r="S69" s="22">
        <v>676</v>
      </c>
      <c r="T69" s="83"/>
      <c r="U69" s="204"/>
    </row>
    <row r="70" spans="1:21" ht="77.25" customHeight="1" x14ac:dyDescent="0.25">
      <c r="A70" s="201" t="s">
        <v>944</v>
      </c>
      <c r="B70" s="87" t="s">
        <v>580</v>
      </c>
      <c r="C70" s="88">
        <v>54100</v>
      </c>
      <c r="D70" s="87" t="s">
        <v>581</v>
      </c>
      <c r="E70" s="87" t="s">
        <v>582</v>
      </c>
      <c r="F70" s="87" t="s">
        <v>720</v>
      </c>
      <c r="G70" s="87" t="s">
        <v>586</v>
      </c>
      <c r="H70" s="87" t="s">
        <v>586</v>
      </c>
      <c r="I70" s="87" t="s">
        <v>25</v>
      </c>
      <c r="J70" s="89">
        <v>1.2</v>
      </c>
      <c r="K70" s="87" t="s">
        <v>14</v>
      </c>
      <c r="L70" s="88" t="s">
        <v>710</v>
      </c>
      <c r="M70" s="88" t="s">
        <v>710</v>
      </c>
      <c r="N70" s="90">
        <v>2500</v>
      </c>
      <c r="O70" s="88">
        <v>1</v>
      </c>
      <c r="P70" s="90">
        <v>2500</v>
      </c>
      <c r="Q70" s="91">
        <v>422</v>
      </c>
      <c r="R70" s="80" t="s">
        <v>996</v>
      </c>
      <c r="S70" s="22">
        <v>680</v>
      </c>
      <c r="T70" s="88"/>
      <c r="U70" s="202"/>
    </row>
    <row r="71" spans="1:21" ht="55.5" customHeight="1" x14ac:dyDescent="0.25">
      <c r="A71" s="203" t="s">
        <v>829</v>
      </c>
      <c r="B71" s="82" t="s">
        <v>269</v>
      </c>
      <c r="C71" s="83">
        <v>51310</v>
      </c>
      <c r="D71" s="82" t="s">
        <v>270</v>
      </c>
      <c r="E71" s="82" t="s">
        <v>271</v>
      </c>
      <c r="F71" s="82" t="s">
        <v>720</v>
      </c>
      <c r="G71" s="82" t="s">
        <v>1040</v>
      </c>
      <c r="H71" s="82" t="s">
        <v>1041</v>
      </c>
      <c r="I71" s="82" t="s">
        <v>6</v>
      </c>
      <c r="J71" s="84">
        <v>1.2</v>
      </c>
      <c r="K71" s="82" t="s">
        <v>14</v>
      </c>
      <c r="L71" s="83" t="s">
        <v>710</v>
      </c>
      <c r="M71" s="83" t="s">
        <v>708</v>
      </c>
      <c r="N71" s="85">
        <v>10000</v>
      </c>
      <c r="O71" s="83">
        <v>1</v>
      </c>
      <c r="P71" s="85">
        <v>10000</v>
      </c>
      <c r="Q71" s="86">
        <v>315</v>
      </c>
      <c r="R71" s="81" t="s">
        <v>996</v>
      </c>
      <c r="S71" s="29">
        <v>678</v>
      </c>
      <c r="T71" s="83"/>
      <c r="U71" s="204"/>
    </row>
    <row r="72" spans="1:21" ht="132" customHeight="1" x14ac:dyDescent="0.25">
      <c r="A72" s="201" t="s">
        <v>930</v>
      </c>
      <c r="B72" s="87" t="s">
        <v>542</v>
      </c>
      <c r="C72" s="88">
        <v>51316</v>
      </c>
      <c r="D72" s="87" t="s">
        <v>543</v>
      </c>
      <c r="E72" s="87" t="s">
        <v>544</v>
      </c>
      <c r="F72" s="87" t="s">
        <v>720</v>
      </c>
      <c r="G72" s="87" t="s">
        <v>550</v>
      </c>
      <c r="H72" s="87" t="s">
        <v>1045</v>
      </c>
      <c r="I72" s="87" t="s">
        <v>6</v>
      </c>
      <c r="J72" s="89" t="s">
        <v>549</v>
      </c>
      <c r="K72" s="87" t="s">
        <v>7</v>
      </c>
      <c r="L72" s="88" t="s">
        <v>708</v>
      </c>
      <c r="M72" s="88" t="s">
        <v>708</v>
      </c>
      <c r="N72" s="90">
        <v>10</v>
      </c>
      <c r="O72" s="88">
        <v>350</v>
      </c>
      <c r="P72" s="90">
        <v>3500</v>
      </c>
      <c r="Q72" s="91">
        <v>319</v>
      </c>
      <c r="R72" s="80" t="s">
        <v>996</v>
      </c>
      <c r="S72" s="29">
        <v>697</v>
      </c>
      <c r="T72" s="88"/>
      <c r="U72" s="202"/>
    </row>
    <row r="73" spans="1:21" ht="101.25" customHeight="1" x14ac:dyDescent="0.25">
      <c r="A73" s="203" t="s">
        <v>931</v>
      </c>
      <c r="B73" s="82" t="s">
        <v>542</v>
      </c>
      <c r="C73" s="83">
        <v>53100</v>
      </c>
      <c r="D73" s="82" t="s">
        <v>543</v>
      </c>
      <c r="E73" s="82" t="s">
        <v>544</v>
      </c>
      <c r="F73" s="82" t="s">
        <v>720</v>
      </c>
      <c r="G73" s="82" t="s">
        <v>552</v>
      </c>
      <c r="H73" s="82" t="s">
        <v>553</v>
      </c>
      <c r="I73" s="82" t="s">
        <v>25</v>
      </c>
      <c r="J73" s="84" t="s">
        <v>549</v>
      </c>
      <c r="K73" s="82" t="s">
        <v>112</v>
      </c>
      <c r="L73" s="83" t="s">
        <v>708</v>
      </c>
      <c r="M73" s="83" t="s">
        <v>710</v>
      </c>
      <c r="N73" s="85">
        <v>833</v>
      </c>
      <c r="O73" s="83">
        <v>1</v>
      </c>
      <c r="P73" s="85">
        <v>833</v>
      </c>
      <c r="Q73" s="86">
        <v>319</v>
      </c>
      <c r="R73" s="81" t="s">
        <v>996</v>
      </c>
      <c r="S73" s="22">
        <v>724</v>
      </c>
      <c r="T73" s="83"/>
      <c r="U73" s="204"/>
    </row>
    <row r="74" spans="1:21" ht="201.75" customHeight="1" x14ac:dyDescent="0.25">
      <c r="A74" s="201" t="s">
        <v>879</v>
      </c>
      <c r="B74" s="87" t="s">
        <v>394</v>
      </c>
      <c r="C74" s="88">
        <v>51230</v>
      </c>
      <c r="D74" s="87" t="s">
        <v>403</v>
      </c>
      <c r="E74" s="87" t="s">
        <v>404</v>
      </c>
      <c r="F74" s="87" t="s">
        <v>720</v>
      </c>
      <c r="G74" s="87" t="s">
        <v>1004</v>
      </c>
      <c r="H74" s="87" t="s">
        <v>1005</v>
      </c>
      <c r="I74" s="87" t="s">
        <v>6</v>
      </c>
      <c r="J74" s="89">
        <v>2.1</v>
      </c>
      <c r="K74" s="87" t="s">
        <v>14</v>
      </c>
      <c r="L74" s="88" t="s">
        <v>708</v>
      </c>
      <c r="M74" s="88" t="s">
        <v>710</v>
      </c>
      <c r="N74" s="90">
        <v>54925</v>
      </c>
      <c r="O74" s="88">
        <v>1</v>
      </c>
      <c r="P74" s="90">
        <v>54896</v>
      </c>
      <c r="Q74" s="91">
        <v>374</v>
      </c>
      <c r="R74" s="80" t="s">
        <v>996</v>
      </c>
      <c r="S74" s="29">
        <v>724</v>
      </c>
      <c r="T74" s="88"/>
      <c r="U74" s="202"/>
    </row>
    <row r="75" spans="1:21" ht="169.5" customHeight="1" x14ac:dyDescent="0.25">
      <c r="A75" s="203" t="s">
        <v>880</v>
      </c>
      <c r="B75" s="82" t="s">
        <v>394</v>
      </c>
      <c r="C75" s="83">
        <v>51310</v>
      </c>
      <c r="D75" s="82" t="s">
        <v>403</v>
      </c>
      <c r="E75" s="82" t="s">
        <v>404</v>
      </c>
      <c r="F75" s="82" t="s">
        <v>720</v>
      </c>
      <c r="G75" s="82" t="s">
        <v>407</v>
      </c>
      <c r="H75" s="82" t="s">
        <v>408</v>
      </c>
      <c r="I75" s="82" t="s">
        <v>6</v>
      </c>
      <c r="J75" s="84">
        <v>2.1</v>
      </c>
      <c r="K75" s="82" t="s">
        <v>14</v>
      </c>
      <c r="L75" s="83" t="s">
        <v>708</v>
      </c>
      <c r="M75" s="83" t="s">
        <v>710</v>
      </c>
      <c r="N75" s="85">
        <v>10500</v>
      </c>
      <c r="O75" s="83">
        <v>2</v>
      </c>
      <c r="P75" s="85">
        <v>21000</v>
      </c>
      <c r="Q75" s="86">
        <v>374</v>
      </c>
      <c r="R75" s="81" t="s">
        <v>996</v>
      </c>
      <c r="S75" s="22">
        <v>552</v>
      </c>
      <c r="T75" s="83"/>
      <c r="U75" s="204"/>
    </row>
    <row r="76" spans="1:21" ht="113.25" customHeight="1" x14ac:dyDescent="0.25">
      <c r="A76" s="201" t="s">
        <v>881</v>
      </c>
      <c r="B76" s="87" t="s">
        <v>394</v>
      </c>
      <c r="C76" s="88">
        <v>53210</v>
      </c>
      <c r="D76" s="87" t="s">
        <v>403</v>
      </c>
      <c r="E76" s="87" t="s">
        <v>404</v>
      </c>
      <c r="F76" s="87" t="s">
        <v>720</v>
      </c>
      <c r="G76" s="87" t="s">
        <v>409</v>
      </c>
      <c r="H76" s="87" t="s">
        <v>410</v>
      </c>
      <c r="I76" s="87" t="s">
        <v>25</v>
      </c>
      <c r="J76" s="89">
        <v>2.1</v>
      </c>
      <c r="K76" s="87" t="s">
        <v>14</v>
      </c>
      <c r="L76" s="88" t="s">
        <v>708</v>
      </c>
      <c r="M76" s="88" t="s">
        <v>710</v>
      </c>
      <c r="N76" s="90">
        <v>6500</v>
      </c>
      <c r="O76" s="88">
        <v>1</v>
      </c>
      <c r="P76" s="90">
        <v>6500</v>
      </c>
      <c r="Q76" s="91">
        <v>374</v>
      </c>
      <c r="R76" s="80" t="s">
        <v>996</v>
      </c>
      <c r="S76" s="29">
        <v>901</v>
      </c>
      <c r="T76" s="88"/>
      <c r="U76" s="202"/>
    </row>
    <row r="77" spans="1:21" ht="129" customHeight="1" x14ac:dyDescent="0.25">
      <c r="A77" s="203" t="s">
        <v>882</v>
      </c>
      <c r="B77" s="82" t="s">
        <v>394</v>
      </c>
      <c r="C77" s="83">
        <v>54100</v>
      </c>
      <c r="D77" s="82" t="s">
        <v>403</v>
      </c>
      <c r="E77" s="82" t="s">
        <v>404</v>
      </c>
      <c r="F77" s="82" t="s">
        <v>720</v>
      </c>
      <c r="G77" s="82" t="s">
        <v>411</v>
      </c>
      <c r="H77" s="82" t="s">
        <v>412</v>
      </c>
      <c r="I77" s="82" t="s">
        <v>25</v>
      </c>
      <c r="J77" s="84">
        <v>2.1</v>
      </c>
      <c r="K77" s="82" t="s">
        <v>14</v>
      </c>
      <c r="L77" s="83" t="s">
        <v>708</v>
      </c>
      <c r="M77" s="83" t="s">
        <v>710</v>
      </c>
      <c r="N77" s="85">
        <v>12000</v>
      </c>
      <c r="O77" s="83">
        <v>1</v>
      </c>
      <c r="P77" s="85">
        <v>12000</v>
      </c>
      <c r="Q77" s="86">
        <v>374</v>
      </c>
      <c r="R77" s="81" t="s">
        <v>996</v>
      </c>
      <c r="S77" s="22">
        <v>901</v>
      </c>
      <c r="T77" s="83"/>
      <c r="U77" s="204"/>
    </row>
    <row r="78" spans="1:21" ht="112.5" customHeight="1" x14ac:dyDescent="0.25">
      <c r="A78" s="201" t="s">
        <v>883</v>
      </c>
      <c r="B78" s="87" t="s">
        <v>394</v>
      </c>
      <c r="C78" s="88">
        <v>54100</v>
      </c>
      <c r="D78" s="87" t="s">
        <v>403</v>
      </c>
      <c r="E78" s="87" t="s">
        <v>404</v>
      </c>
      <c r="F78" s="87" t="s">
        <v>720</v>
      </c>
      <c r="G78" s="87" t="s">
        <v>413</v>
      </c>
      <c r="H78" s="87" t="s">
        <v>414</v>
      </c>
      <c r="I78" s="87" t="s">
        <v>25</v>
      </c>
      <c r="J78" s="89">
        <v>2.1</v>
      </c>
      <c r="K78" s="87" t="s">
        <v>14</v>
      </c>
      <c r="L78" s="88" t="s">
        <v>708</v>
      </c>
      <c r="M78" s="88" t="s">
        <v>708</v>
      </c>
      <c r="N78" s="90">
        <v>20000</v>
      </c>
      <c r="O78" s="88">
        <v>1</v>
      </c>
      <c r="P78" s="90">
        <v>20000</v>
      </c>
      <c r="Q78" s="91">
        <v>374</v>
      </c>
      <c r="R78" s="80" t="s">
        <v>996</v>
      </c>
      <c r="S78" s="29">
        <v>901</v>
      </c>
      <c r="T78" s="88"/>
      <c r="U78" s="202"/>
    </row>
    <row r="79" spans="1:21" ht="81.75" customHeight="1" x14ac:dyDescent="0.25">
      <c r="A79" s="203" t="s">
        <v>885</v>
      </c>
      <c r="B79" s="82" t="s">
        <v>420</v>
      </c>
      <c r="C79" s="83">
        <v>56515</v>
      </c>
      <c r="D79" s="82" t="s">
        <v>421</v>
      </c>
      <c r="E79" s="82" t="s">
        <v>422</v>
      </c>
      <c r="F79" s="82" t="s">
        <v>720</v>
      </c>
      <c r="G79" s="82" t="s">
        <v>423</v>
      </c>
      <c r="H79" s="82" t="s">
        <v>424</v>
      </c>
      <c r="I79" s="82" t="s">
        <v>25</v>
      </c>
      <c r="J79" s="84" t="s">
        <v>425</v>
      </c>
      <c r="K79" s="82" t="s">
        <v>14</v>
      </c>
      <c r="L79" s="83" t="s">
        <v>708</v>
      </c>
      <c r="M79" s="83" t="s">
        <v>710</v>
      </c>
      <c r="N79" s="85">
        <v>750</v>
      </c>
      <c r="O79" s="83">
        <v>2</v>
      </c>
      <c r="P79" s="85">
        <v>1500</v>
      </c>
      <c r="Q79" s="86">
        <v>330</v>
      </c>
      <c r="R79" s="81" t="s">
        <v>996</v>
      </c>
      <c r="S79" s="29">
        <v>558</v>
      </c>
      <c r="T79" s="83"/>
      <c r="U79" s="204"/>
    </row>
    <row r="80" spans="1:21" ht="97.5" customHeight="1" x14ac:dyDescent="0.25">
      <c r="A80" s="203" t="s">
        <v>889</v>
      </c>
      <c r="B80" s="82" t="s">
        <v>420</v>
      </c>
      <c r="C80" s="83">
        <v>53550</v>
      </c>
      <c r="D80" s="82" t="s">
        <v>421</v>
      </c>
      <c r="E80" s="82" t="s">
        <v>422</v>
      </c>
      <c r="F80" s="82" t="s">
        <v>720</v>
      </c>
      <c r="G80" s="82" t="s">
        <v>433</v>
      </c>
      <c r="H80" s="82" t="s">
        <v>434</v>
      </c>
      <c r="I80" s="82" t="s">
        <v>25</v>
      </c>
      <c r="J80" s="84" t="s">
        <v>425</v>
      </c>
      <c r="K80" s="82" t="s">
        <v>10</v>
      </c>
      <c r="L80" s="83" t="s">
        <v>708</v>
      </c>
      <c r="M80" s="83" t="s">
        <v>708</v>
      </c>
      <c r="N80" s="85">
        <v>500</v>
      </c>
      <c r="O80" s="83">
        <v>1</v>
      </c>
      <c r="P80" s="85">
        <v>500</v>
      </c>
      <c r="Q80" s="86">
        <v>330</v>
      </c>
      <c r="R80" s="81" t="s">
        <v>996</v>
      </c>
      <c r="S80" s="22">
        <v>571</v>
      </c>
      <c r="T80" s="83"/>
      <c r="U80" s="204"/>
    </row>
    <row r="81" spans="1:21" ht="60" x14ac:dyDescent="0.25">
      <c r="A81" s="203" t="s">
        <v>730</v>
      </c>
      <c r="B81" s="82" t="s">
        <v>2</v>
      </c>
      <c r="C81" s="83">
        <v>51310</v>
      </c>
      <c r="D81" s="82" t="s">
        <v>3</v>
      </c>
      <c r="E81" s="82" t="s">
        <v>4</v>
      </c>
      <c r="F81" s="82" t="s">
        <v>720</v>
      </c>
      <c r="G81" s="82" t="s">
        <v>719</v>
      </c>
      <c r="H81" s="82" t="s">
        <v>5</v>
      </c>
      <c r="I81" s="82" t="s">
        <v>6</v>
      </c>
      <c r="J81" s="84">
        <v>1.2</v>
      </c>
      <c r="K81" s="82" t="s">
        <v>7</v>
      </c>
      <c r="L81" s="83" t="s">
        <v>710</v>
      </c>
      <c r="M81" s="83" t="s">
        <v>710</v>
      </c>
      <c r="N81" s="85">
        <v>4053</v>
      </c>
      <c r="O81" s="83">
        <v>1</v>
      </c>
      <c r="P81" s="85">
        <v>4053</v>
      </c>
      <c r="Q81" s="86">
        <v>336</v>
      </c>
      <c r="R81" s="81" t="s">
        <v>996</v>
      </c>
      <c r="S81" s="22">
        <v>582</v>
      </c>
      <c r="T81" s="83"/>
      <c r="U81" s="204"/>
    </row>
    <row r="82" spans="1:21" ht="60" x14ac:dyDescent="0.25">
      <c r="A82" s="203" t="s">
        <v>731</v>
      </c>
      <c r="B82" s="82" t="s">
        <v>2</v>
      </c>
      <c r="C82" s="83">
        <v>51310</v>
      </c>
      <c r="D82" s="82" t="s">
        <v>3</v>
      </c>
      <c r="E82" s="82" t="s">
        <v>4</v>
      </c>
      <c r="F82" s="82" t="s">
        <v>720</v>
      </c>
      <c r="G82" s="82" t="s">
        <v>8</v>
      </c>
      <c r="H82" s="82" t="s">
        <v>9</v>
      </c>
      <c r="I82" s="82" t="s">
        <v>6</v>
      </c>
      <c r="J82" s="84">
        <v>1.2</v>
      </c>
      <c r="K82" s="82" t="s">
        <v>10</v>
      </c>
      <c r="L82" s="83" t="s">
        <v>710</v>
      </c>
      <c r="M82" s="83" t="s">
        <v>708</v>
      </c>
      <c r="N82" s="85">
        <v>51780</v>
      </c>
      <c r="O82" s="83">
        <v>1</v>
      </c>
      <c r="P82" s="85">
        <v>51780</v>
      </c>
      <c r="Q82" s="86">
        <v>336</v>
      </c>
      <c r="R82" s="81" t="s">
        <v>996</v>
      </c>
      <c r="S82" s="29">
        <v>594</v>
      </c>
      <c r="T82" s="83"/>
      <c r="U82" s="204"/>
    </row>
    <row r="83" spans="1:21" ht="67.5" customHeight="1" x14ac:dyDescent="0.25">
      <c r="A83" s="201" t="s">
        <v>735</v>
      </c>
      <c r="B83" s="87" t="s">
        <v>2</v>
      </c>
      <c r="C83" s="88">
        <v>51310</v>
      </c>
      <c r="D83" s="87" t="s">
        <v>15</v>
      </c>
      <c r="E83" s="87" t="s">
        <v>16</v>
      </c>
      <c r="F83" s="87" t="s">
        <v>720</v>
      </c>
      <c r="G83" s="87" t="s">
        <v>17</v>
      </c>
      <c r="H83" s="87" t="s">
        <v>18</v>
      </c>
      <c r="I83" s="87" t="s">
        <v>6</v>
      </c>
      <c r="J83" s="89">
        <v>1.2</v>
      </c>
      <c r="K83" s="87" t="s">
        <v>14</v>
      </c>
      <c r="L83" s="88" t="s">
        <v>710</v>
      </c>
      <c r="M83" s="88" t="s">
        <v>708</v>
      </c>
      <c r="N83" s="90">
        <v>24614</v>
      </c>
      <c r="O83" s="88">
        <v>1</v>
      </c>
      <c r="P83" s="90">
        <v>24614</v>
      </c>
      <c r="Q83" s="91">
        <v>336</v>
      </c>
      <c r="R83" s="80" t="s">
        <v>996</v>
      </c>
      <c r="S83" s="29">
        <v>594</v>
      </c>
      <c r="T83" s="88"/>
      <c r="U83" s="202"/>
    </row>
    <row r="84" spans="1:21" ht="129.75" customHeight="1" x14ac:dyDescent="0.25">
      <c r="A84" s="203" t="s">
        <v>736</v>
      </c>
      <c r="B84" s="82" t="s">
        <v>2</v>
      </c>
      <c r="C84" s="83">
        <v>51114</v>
      </c>
      <c r="D84" s="82" t="s">
        <v>3</v>
      </c>
      <c r="E84" s="82" t="s">
        <v>4</v>
      </c>
      <c r="F84" s="82" t="s">
        <v>720</v>
      </c>
      <c r="G84" s="82" t="s">
        <v>19</v>
      </c>
      <c r="H84" s="82" t="s">
        <v>20</v>
      </c>
      <c r="I84" s="82" t="s">
        <v>6</v>
      </c>
      <c r="J84" s="84">
        <v>1.2</v>
      </c>
      <c r="K84" s="82" t="s">
        <v>7</v>
      </c>
      <c r="L84" s="83" t="s">
        <v>710</v>
      </c>
      <c r="M84" s="83" t="s">
        <v>708</v>
      </c>
      <c r="N84" s="85">
        <v>13876</v>
      </c>
      <c r="O84" s="83">
        <v>1</v>
      </c>
      <c r="P84" s="85">
        <v>13876</v>
      </c>
      <c r="Q84" s="86">
        <v>336</v>
      </c>
      <c r="R84" s="81" t="s">
        <v>996</v>
      </c>
      <c r="S84" s="22">
        <v>594</v>
      </c>
      <c r="T84" s="83"/>
      <c r="U84" s="204"/>
    </row>
    <row r="85" spans="1:21" ht="124.5" customHeight="1" x14ac:dyDescent="0.25">
      <c r="A85" s="201" t="s">
        <v>737</v>
      </c>
      <c r="B85" s="87" t="s">
        <v>2</v>
      </c>
      <c r="C85" s="88">
        <v>51310</v>
      </c>
      <c r="D85" s="87" t="s">
        <v>3</v>
      </c>
      <c r="E85" s="87" t="s">
        <v>4</v>
      </c>
      <c r="F85" s="87" t="s">
        <v>720</v>
      </c>
      <c r="G85" s="87" t="s">
        <v>21</v>
      </c>
      <c r="H85" s="87" t="s">
        <v>22</v>
      </c>
      <c r="I85" s="87" t="s">
        <v>6</v>
      </c>
      <c r="J85" s="89">
        <v>1.2</v>
      </c>
      <c r="K85" s="87" t="s">
        <v>7</v>
      </c>
      <c r="L85" s="88" t="s">
        <v>710</v>
      </c>
      <c r="M85" s="88" t="s">
        <v>708</v>
      </c>
      <c r="N85" s="90">
        <v>9625</v>
      </c>
      <c r="O85" s="88">
        <v>1</v>
      </c>
      <c r="P85" s="90">
        <v>9625</v>
      </c>
      <c r="Q85" s="91">
        <v>336</v>
      </c>
      <c r="R85" s="80" t="s">
        <v>996</v>
      </c>
      <c r="S85" s="22">
        <v>591</v>
      </c>
      <c r="T85" s="88"/>
      <c r="U85" s="202"/>
    </row>
    <row r="86" spans="1:21" ht="173.25" customHeight="1" x14ac:dyDescent="0.25">
      <c r="A86" s="203" t="s">
        <v>738</v>
      </c>
      <c r="B86" s="82" t="s">
        <v>2</v>
      </c>
      <c r="C86" s="83">
        <v>54100</v>
      </c>
      <c r="D86" s="82" t="s">
        <v>3</v>
      </c>
      <c r="E86" s="82" t="s">
        <v>4</v>
      </c>
      <c r="F86" s="82" t="s">
        <v>720</v>
      </c>
      <c r="G86" s="82" t="s">
        <v>23</v>
      </c>
      <c r="H86" s="82" t="s">
        <v>24</v>
      </c>
      <c r="I86" s="82" t="s">
        <v>25</v>
      </c>
      <c r="J86" s="84">
        <v>1.2</v>
      </c>
      <c r="K86" s="82" t="s">
        <v>7</v>
      </c>
      <c r="L86" s="83" t="s">
        <v>710</v>
      </c>
      <c r="M86" s="83" t="s">
        <v>708</v>
      </c>
      <c r="N86" s="85">
        <v>5000</v>
      </c>
      <c r="O86" s="83">
        <v>1</v>
      </c>
      <c r="P86" s="85">
        <v>5000</v>
      </c>
      <c r="Q86" s="86">
        <v>336</v>
      </c>
      <c r="R86" s="81" t="s">
        <v>996</v>
      </c>
      <c r="S86" s="29">
        <v>591</v>
      </c>
      <c r="T86" s="83"/>
      <c r="U86" s="204"/>
    </row>
    <row r="87" spans="1:21" ht="59.25" customHeight="1" x14ac:dyDescent="0.25">
      <c r="A87" s="201" t="s">
        <v>739</v>
      </c>
      <c r="B87" s="87" t="s">
        <v>2</v>
      </c>
      <c r="C87" s="88">
        <v>53210</v>
      </c>
      <c r="D87" s="87" t="s">
        <v>3</v>
      </c>
      <c r="E87" s="87" t="s">
        <v>4</v>
      </c>
      <c r="F87" s="87" t="s">
        <v>720</v>
      </c>
      <c r="G87" s="87" t="s">
        <v>26</v>
      </c>
      <c r="H87" s="87" t="s">
        <v>27</v>
      </c>
      <c r="I87" s="87" t="s">
        <v>25</v>
      </c>
      <c r="J87" s="89">
        <v>1.2</v>
      </c>
      <c r="K87" s="87" t="s">
        <v>28</v>
      </c>
      <c r="L87" s="88" t="s">
        <v>710</v>
      </c>
      <c r="M87" s="88" t="s">
        <v>708</v>
      </c>
      <c r="N87" s="90">
        <v>800</v>
      </c>
      <c r="O87" s="88">
        <v>1</v>
      </c>
      <c r="P87" s="90">
        <v>800</v>
      </c>
      <c r="Q87" s="91">
        <v>336</v>
      </c>
      <c r="R87" s="80" t="s">
        <v>996</v>
      </c>
      <c r="S87" s="22">
        <v>632</v>
      </c>
      <c r="T87" s="88"/>
      <c r="U87" s="202"/>
    </row>
    <row r="88" spans="1:21" ht="189" customHeight="1" x14ac:dyDescent="0.25">
      <c r="A88" s="203" t="s">
        <v>740</v>
      </c>
      <c r="B88" s="82" t="s">
        <v>2</v>
      </c>
      <c r="C88" s="83">
        <v>51310</v>
      </c>
      <c r="D88" s="82" t="s">
        <v>3</v>
      </c>
      <c r="E88" s="82" t="s">
        <v>4</v>
      </c>
      <c r="F88" s="82" t="s">
        <v>720</v>
      </c>
      <c r="G88" s="82" t="s">
        <v>29</v>
      </c>
      <c r="H88" s="82" t="s">
        <v>30</v>
      </c>
      <c r="I88" s="82" t="s">
        <v>6</v>
      </c>
      <c r="J88" s="84"/>
      <c r="K88" s="82" t="s">
        <v>14</v>
      </c>
      <c r="L88" s="83" t="s">
        <v>710</v>
      </c>
      <c r="M88" s="83" t="s">
        <v>708</v>
      </c>
      <c r="N88" s="85">
        <v>18342</v>
      </c>
      <c r="O88" s="83">
        <v>1</v>
      </c>
      <c r="P88" s="85">
        <v>18342</v>
      </c>
      <c r="Q88" s="86">
        <v>336</v>
      </c>
      <c r="R88" s="81" t="s">
        <v>996</v>
      </c>
      <c r="S88" s="29">
        <v>632</v>
      </c>
      <c r="T88" s="83"/>
      <c r="U88" s="204"/>
    </row>
    <row r="89" spans="1:21" ht="60" x14ac:dyDescent="0.25">
      <c r="A89" s="201" t="s">
        <v>932</v>
      </c>
      <c r="B89" s="87" t="s">
        <v>554</v>
      </c>
      <c r="C89" s="88">
        <v>51114</v>
      </c>
      <c r="D89" s="87" t="s">
        <v>555</v>
      </c>
      <c r="E89" s="87" t="s">
        <v>556</v>
      </c>
      <c r="F89" s="87" t="s">
        <v>720</v>
      </c>
      <c r="G89" s="87" t="s">
        <v>557</v>
      </c>
      <c r="H89" s="87" t="s">
        <v>558</v>
      </c>
      <c r="I89" s="87" t="s">
        <v>6</v>
      </c>
      <c r="J89" s="89">
        <v>1.2</v>
      </c>
      <c r="K89" s="87" t="s">
        <v>14</v>
      </c>
      <c r="L89" s="88" t="s">
        <v>708</v>
      </c>
      <c r="M89" s="88" t="s">
        <v>710</v>
      </c>
      <c r="N89" s="90">
        <v>1000</v>
      </c>
      <c r="O89" s="88">
        <v>1</v>
      </c>
      <c r="P89" s="90">
        <v>1000</v>
      </c>
      <c r="Q89" s="91">
        <v>367</v>
      </c>
      <c r="R89" s="80" t="s">
        <v>996</v>
      </c>
      <c r="S89" s="22">
        <v>632</v>
      </c>
      <c r="T89" s="88"/>
      <c r="U89" s="202"/>
    </row>
    <row r="90" spans="1:21" ht="60" x14ac:dyDescent="0.25">
      <c r="A90" s="203" t="s">
        <v>935</v>
      </c>
      <c r="B90" s="82" t="s">
        <v>554</v>
      </c>
      <c r="C90" s="83">
        <v>55400</v>
      </c>
      <c r="D90" s="82" t="s">
        <v>555</v>
      </c>
      <c r="E90" s="82" t="s">
        <v>556</v>
      </c>
      <c r="F90" s="82" t="s">
        <v>720</v>
      </c>
      <c r="G90" s="82" t="s">
        <v>562</v>
      </c>
      <c r="H90" s="82" t="s">
        <v>563</v>
      </c>
      <c r="I90" s="82" t="s">
        <v>25</v>
      </c>
      <c r="J90" s="84">
        <v>1.2</v>
      </c>
      <c r="K90" s="82" t="s">
        <v>7</v>
      </c>
      <c r="L90" s="83" t="s">
        <v>710</v>
      </c>
      <c r="M90" s="83" t="s">
        <v>710</v>
      </c>
      <c r="N90" s="85">
        <v>5600</v>
      </c>
      <c r="O90" s="83">
        <v>1</v>
      </c>
      <c r="P90" s="85">
        <v>5600</v>
      </c>
      <c r="Q90" s="86">
        <v>367</v>
      </c>
      <c r="R90" s="81" t="s">
        <v>996</v>
      </c>
      <c r="S90" s="22">
        <v>788</v>
      </c>
      <c r="T90" s="83"/>
      <c r="U90" s="204"/>
    </row>
    <row r="91" spans="1:21" ht="60" x14ac:dyDescent="0.25">
      <c r="A91" s="201" t="s">
        <v>936</v>
      </c>
      <c r="B91" s="87" t="s">
        <v>554</v>
      </c>
      <c r="C91" s="88">
        <v>54100</v>
      </c>
      <c r="D91" s="87" t="s">
        <v>555</v>
      </c>
      <c r="E91" s="87" t="s">
        <v>556</v>
      </c>
      <c r="F91" s="87" t="s">
        <v>720</v>
      </c>
      <c r="G91" s="87" t="s">
        <v>564</v>
      </c>
      <c r="H91" s="87" t="s">
        <v>565</v>
      </c>
      <c r="I91" s="87" t="s">
        <v>25</v>
      </c>
      <c r="J91" s="89">
        <v>1.2</v>
      </c>
      <c r="K91" s="87" t="s">
        <v>14</v>
      </c>
      <c r="L91" s="88" t="s">
        <v>708</v>
      </c>
      <c r="M91" s="88" t="s">
        <v>710</v>
      </c>
      <c r="N91" s="90">
        <v>1200</v>
      </c>
      <c r="O91" s="88">
        <v>1</v>
      </c>
      <c r="P91" s="90">
        <v>1200</v>
      </c>
      <c r="Q91" s="91">
        <v>367</v>
      </c>
      <c r="R91" s="80" t="s">
        <v>996</v>
      </c>
      <c r="S91" s="29">
        <v>788</v>
      </c>
      <c r="T91" s="88"/>
      <c r="U91" s="202"/>
    </row>
    <row r="92" spans="1:21" ht="60" x14ac:dyDescent="0.25">
      <c r="A92" s="203" t="s">
        <v>937</v>
      </c>
      <c r="B92" s="82" t="s">
        <v>554</v>
      </c>
      <c r="C92" s="83">
        <v>56510</v>
      </c>
      <c r="D92" s="82" t="s">
        <v>555</v>
      </c>
      <c r="E92" s="82" t="s">
        <v>556</v>
      </c>
      <c r="F92" s="82" t="s">
        <v>720</v>
      </c>
      <c r="G92" s="82" t="s">
        <v>566</v>
      </c>
      <c r="H92" s="82" t="s">
        <v>567</v>
      </c>
      <c r="I92" s="82" t="s">
        <v>25</v>
      </c>
      <c r="J92" s="84">
        <v>1.2</v>
      </c>
      <c r="K92" s="82" t="s">
        <v>14</v>
      </c>
      <c r="L92" s="83" t="s">
        <v>708</v>
      </c>
      <c r="M92" s="83" t="s">
        <v>710</v>
      </c>
      <c r="N92" s="85">
        <v>5000</v>
      </c>
      <c r="O92" s="83">
        <v>1</v>
      </c>
      <c r="P92" s="85">
        <v>5000</v>
      </c>
      <c r="Q92" s="86">
        <v>367</v>
      </c>
      <c r="R92" s="81" t="s">
        <v>996</v>
      </c>
      <c r="S92" s="29">
        <v>633</v>
      </c>
      <c r="T92" s="83"/>
      <c r="U92" s="204"/>
    </row>
    <row r="93" spans="1:21" ht="60" x14ac:dyDescent="0.25">
      <c r="A93" s="203" t="s">
        <v>933</v>
      </c>
      <c r="B93" s="82" t="s">
        <v>554</v>
      </c>
      <c r="C93" s="83">
        <v>52310</v>
      </c>
      <c r="D93" s="82" t="s">
        <v>555</v>
      </c>
      <c r="E93" s="82" t="s">
        <v>556</v>
      </c>
      <c r="F93" s="82" t="s">
        <v>720</v>
      </c>
      <c r="G93" s="82" t="s">
        <v>559</v>
      </c>
      <c r="H93" s="82" t="s">
        <v>560</v>
      </c>
      <c r="I93" s="82" t="s">
        <v>25</v>
      </c>
      <c r="J93" s="84">
        <v>1.1000000000000001</v>
      </c>
      <c r="K93" s="82" t="s">
        <v>14</v>
      </c>
      <c r="L93" s="83" t="s">
        <v>708</v>
      </c>
      <c r="M93" s="83" t="s">
        <v>710</v>
      </c>
      <c r="N93" s="85">
        <v>21000</v>
      </c>
      <c r="O93" s="83">
        <v>1</v>
      </c>
      <c r="P93" s="85">
        <v>21000</v>
      </c>
      <c r="Q93" s="86">
        <v>444</v>
      </c>
      <c r="R93" s="81" t="s">
        <v>996</v>
      </c>
      <c r="S93" s="22">
        <v>633</v>
      </c>
      <c r="T93" s="83"/>
      <c r="U93" s="204"/>
    </row>
    <row r="94" spans="1:21" ht="60" x14ac:dyDescent="0.25">
      <c r="A94" s="203" t="s">
        <v>934</v>
      </c>
      <c r="B94" s="82" t="s">
        <v>554</v>
      </c>
      <c r="C94" s="83">
        <v>53210</v>
      </c>
      <c r="D94" s="82" t="s">
        <v>555</v>
      </c>
      <c r="E94" s="82" t="s">
        <v>556</v>
      </c>
      <c r="F94" s="82" t="s">
        <v>720</v>
      </c>
      <c r="G94" s="82" t="s">
        <v>559</v>
      </c>
      <c r="H94" s="82" t="s">
        <v>561</v>
      </c>
      <c r="I94" s="82" t="s">
        <v>25</v>
      </c>
      <c r="J94" s="84">
        <v>1.1000000000000001</v>
      </c>
      <c r="K94" s="82" t="s">
        <v>14</v>
      </c>
      <c r="L94" s="83" t="s">
        <v>708</v>
      </c>
      <c r="M94" s="83" t="s">
        <v>710</v>
      </c>
      <c r="N94" s="85">
        <v>21000</v>
      </c>
      <c r="O94" s="83">
        <v>1</v>
      </c>
      <c r="P94" s="85">
        <v>21000</v>
      </c>
      <c r="Q94" s="86">
        <v>444</v>
      </c>
      <c r="R94" s="81" t="s">
        <v>996</v>
      </c>
      <c r="S94" s="29">
        <v>576</v>
      </c>
      <c r="T94" s="83"/>
      <c r="U94" s="204"/>
    </row>
    <row r="95" spans="1:21" ht="242.25" customHeight="1" x14ac:dyDescent="0.25">
      <c r="A95" s="203" t="s">
        <v>946</v>
      </c>
      <c r="B95" s="82" t="s">
        <v>592</v>
      </c>
      <c r="C95" s="83">
        <v>51130</v>
      </c>
      <c r="D95" s="82" t="s">
        <v>593</v>
      </c>
      <c r="E95" s="82" t="s">
        <v>594</v>
      </c>
      <c r="F95" s="82" t="s">
        <v>720</v>
      </c>
      <c r="G95" s="82" t="s">
        <v>595</v>
      </c>
      <c r="H95" s="82" t="s">
        <v>596</v>
      </c>
      <c r="I95" s="82" t="s">
        <v>6</v>
      </c>
      <c r="J95" s="84">
        <v>1.2</v>
      </c>
      <c r="K95" s="82" t="s">
        <v>14</v>
      </c>
      <c r="L95" s="83" t="s">
        <v>710</v>
      </c>
      <c r="M95" s="83" t="s">
        <v>710</v>
      </c>
      <c r="N95" s="85">
        <v>55000</v>
      </c>
      <c r="O95" s="83">
        <v>1</v>
      </c>
      <c r="P95" s="85">
        <v>55000</v>
      </c>
      <c r="Q95" s="86">
        <v>295</v>
      </c>
      <c r="R95" s="81" t="s">
        <v>996</v>
      </c>
      <c r="S95" s="22">
        <v>575</v>
      </c>
      <c r="T95" s="83"/>
      <c r="U95" s="204"/>
    </row>
    <row r="96" spans="1:21" ht="250.5" customHeight="1" x14ac:dyDescent="0.25">
      <c r="A96" s="201" t="s">
        <v>947</v>
      </c>
      <c r="B96" s="87" t="s">
        <v>592</v>
      </c>
      <c r="C96" s="88">
        <v>51130</v>
      </c>
      <c r="D96" s="87" t="s">
        <v>593</v>
      </c>
      <c r="E96" s="87" t="s">
        <v>594</v>
      </c>
      <c r="F96" s="87" t="s">
        <v>720</v>
      </c>
      <c r="G96" s="87" t="s">
        <v>597</v>
      </c>
      <c r="H96" s="87" t="s">
        <v>598</v>
      </c>
      <c r="I96" s="87" t="s">
        <v>6</v>
      </c>
      <c r="J96" s="89">
        <v>1.2</v>
      </c>
      <c r="K96" s="87" t="s">
        <v>7</v>
      </c>
      <c r="L96" s="88" t="s">
        <v>710</v>
      </c>
      <c r="M96" s="88" t="s">
        <v>710</v>
      </c>
      <c r="N96" s="90">
        <v>18000</v>
      </c>
      <c r="O96" s="88">
        <v>1</v>
      </c>
      <c r="P96" s="90">
        <v>18000</v>
      </c>
      <c r="Q96" s="91">
        <v>295</v>
      </c>
      <c r="R96" s="80" t="s">
        <v>996</v>
      </c>
      <c r="S96" s="22">
        <v>601</v>
      </c>
      <c r="T96" s="88"/>
      <c r="U96" s="202"/>
    </row>
    <row r="97" spans="1:21" ht="23.25" customHeight="1" x14ac:dyDescent="0.25">
      <c r="A97" s="201"/>
      <c r="B97" s="87"/>
      <c r="C97" s="88"/>
      <c r="D97" s="87"/>
      <c r="E97" s="87"/>
      <c r="F97" s="87"/>
      <c r="G97" s="87"/>
      <c r="H97" s="87"/>
      <c r="I97" s="87"/>
      <c r="J97" s="89"/>
      <c r="K97" s="87"/>
      <c r="L97" s="141" t="s">
        <v>1108</v>
      </c>
      <c r="M97" s="88"/>
      <c r="N97" s="90"/>
      <c r="O97" s="88"/>
      <c r="P97" s="142">
        <f>SUM(P59:P96)</f>
        <v>535044</v>
      </c>
      <c r="Q97" s="91"/>
      <c r="R97" s="80"/>
      <c r="S97" s="22"/>
      <c r="T97" s="88"/>
      <c r="U97" s="206"/>
    </row>
    <row r="98" spans="1:21" ht="27" customHeight="1" x14ac:dyDescent="0.25">
      <c r="A98" s="207"/>
      <c r="B98" s="73"/>
      <c r="C98" s="74"/>
      <c r="D98" s="73"/>
      <c r="E98" s="73"/>
      <c r="F98" s="73"/>
      <c r="G98" s="73"/>
      <c r="H98" s="73"/>
      <c r="I98" s="73"/>
      <c r="J98" s="75"/>
      <c r="K98" s="73"/>
      <c r="L98" s="100" t="s">
        <v>1023</v>
      </c>
      <c r="M98" s="74"/>
      <c r="N98" s="76"/>
      <c r="O98" s="74"/>
      <c r="P98" s="77">
        <f>P97+P58</f>
        <v>1606705</v>
      </c>
      <c r="Q98" s="78"/>
      <c r="R98" s="79"/>
      <c r="S98" s="15"/>
      <c r="T98" s="74"/>
      <c r="U98" s="208"/>
    </row>
    <row r="99" spans="1:21" ht="38.25" customHeight="1" x14ac:dyDescent="0.25">
      <c r="A99" s="209" t="s">
        <v>1016</v>
      </c>
      <c r="B99" s="13"/>
      <c r="C99" s="14"/>
      <c r="D99" s="34"/>
      <c r="E99" s="14"/>
      <c r="F99" s="13"/>
      <c r="G99" s="13"/>
      <c r="H99" s="14"/>
      <c r="I99" s="13"/>
      <c r="J99" s="35"/>
      <c r="K99" s="13"/>
      <c r="L99" s="30"/>
      <c r="M99" s="30"/>
      <c r="N99" s="31"/>
      <c r="O99" s="32"/>
      <c r="P99" s="31"/>
      <c r="Q99" s="33"/>
      <c r="R99" s="33"/>
      <c r="S99" s="22">
        <v>894</v>
      </c>
      <c r="T99" s="30"/>
      <c r="U99" s="210"/>
    </row>
    <row r="100" spans="1:21" ht="60" x14ac:dyDescent="0.25">
      <c r="A100" s="201" t="s">
        <v>809</v>
      </c>
      <c r="B100" s="87" t="s">
        <v>217</v>
      </c>
      <c r="C100" s="88">
        <v>53220</v>
      </c>
      <c r="D100" s="87" t="s">
        <v>218</v>
      </c>
      <c r="E100" s="87" t="s">
        <v>219</v>
      </c>
      <c r="F100" s="87" t="s">
        <v>722</v>
      </c>
      <c r="G100" s="87" t="s">
        <v>220</v>
      </c>
      <c r="H100" s="87" t="s">
        <v>221</v>
      </c>
      <c r="I100" s="87" t="s">
        <v>25</v>
      </c>
      <c r="J100" s="89">
        <v>4.2</v>
      </c>
      <c r="K100" s="87" t="s">
        <v>10</v>
      </c>
      <c r="L100" s="88" t="s">
        <v>708</v>
      </c>
      <c r="M100" s="88" t="s">
        <v>708</v>
      </c>
      <c r="N100" s="90">
        <v>250</v>
      </c>
      <c r="O100" s="88">
        <v>1</v>
      </c>
      <c r="P100" s="90">
        <v>250</v>
      </c>
      <c r="Q100" s="91">
        <v>391</v>
      </c>
      <c r="R100" s="80" t="s">
        <v>995</v>
      </c>
      <c r="S100" s="22">
        <v>794</v>
      </c>
      <c r="T100" s="88"/>
      <c r="U100" s="202"/>
    </row>
    <row r="101" spans="1:21" ht="99.75" customHeight="1" x14ac:dyDescent="0.25">
      <c r="A101" s="203" t="s">
        <v>810</v>
      </c>
      <c r="B101" s="82" t="s">
        <v>217</v>
      </c>
      <c r="C101" s="83">
        <v>54100</v>
      </c>
      <c r="D101" s="82" t="s">
        <v>218</v>
      </c>
      <c r="E101" s="82" t="s">
        <v>219</v>
      </c>
      <c r="F101" s="82" t="s">
        <v>722</v>
      </c>
      <c r="G101" s="82" t="s">
        <v>222</v>
      </c>
      <c r="H101" s="82" t="s">
        <v>223</v>
      </c>
      <c r="I101" s="82" t="s">
        <v>25</v>
      </c>
      <c r="J101" s="84">
        <v>4.2</v>
      </c>
      <c r="K101" s="82" t="s">
        <v>10</v>
      </c>
      <c r="L101" s="83" t="s">
        <v>708</v>
      </c>
      <c r="M101" s="83" t="s">
        <v>708</v>
      </c>
      <c r="N101" s="85">
        <v>5000</v>
      </c>
      <c r="O101" s="83">
        <v>1</v>
      </c>
      <c r="P101" s="85">
        <v>5000</v>
      </c>
      <c r="Q101" s="86">
        <v>391</v>
      </c>
      <c r="R101" s="81" t="s">
        <v>995</v>
      </c>
      <c r="S101" s="22">
        <v>698</v>
      </c>
      <c r="T101" s="83"/>
      <c r="U101" s="204"/>
    </row>
    <row r="102" spans="1:21" ht="60" x14ac:dyDescent="0.25">
      <c r="A102" s="201" t="s">
        <v>811</v>
      </c>
      <c r="B102" s="87" t="s">
        <v>217</v>
      </c>
      <c r="C102" s="88">
        <v>55400</v>
      </c>
      <c r="D102" s="87" t="s">
        <v>218</v>
      </c>
      <c r="E102" s="87" t="s">
        <v>219</v>
      </c>
      <c r="F102" s="87" t="s">
        <v>722</v>
      </c>
      <c r="G102" s="87" t="s">
        <v>224</v>
      </c>
      <c r="H102" s="87" t="s">
        <v>225</v>
      </c>
      <c r="I102" s="87" t="s">
        <v>25</v>
      </c>
      <c r="J102" s="89">
        <v>4.2</v>
      </c>
      <c r="K102" s="87" t="s">
        <v>10</v>
      </c>
      <c r="L102" s="88" t="s">
        <v>710</v>
      </c>
      <c r="M102" s="88" t="s">
        <v>708</v>
      </c>
      <c r="N102" s="90">
        <v>500</v>
      </c>
      <c r="O102" s="88">
        <v>2</v>
      </c>
      <c r="P102" s="90">
        <v>1000</v>
      </c>
      <c r="Q102" s="91">
        <v>391</v>
      </c>
      <c r="R102" s="80" t="s">
        <v>995</v>
      </c>
      <c r="S102" s="22">
        <v>645</v>
      </c>
      <c r="T102" s="88"/>
      <c r="U102" s="202"/>
    </row>
    <row r="103" spans="1:21" ht="60" x14ac:dyDescent="0.25">
      <c r="A103" s="203" t="s">
        <v>812</v>
      </c>
      <c r="B103" s="82" t="s">
        <v>217</v>
      </c>
      <c r="C103" s="83">
        <v>56505</v>
      </c>
      <c r="D103" s="82" t="s">
        <v>218</v>
      </c>
      <c r="E103" s="82" t="s">
        <v>219</v>
      </c>
      <c r="F103" s="82" t="s">
        <v>722</v>
      </c>
      <c r="G103" s="82" t="s">
        <v>226</v>
      </c>
      <c r="H103" s="82" t="s">
        <v>725</v>
      </c>
      <c r="I103" s="82" t="s">
        <v>25</v>
      </c>
      <c r="J103" s="84">
        <v>4.2</v>
      </c>
      <c r="K103" s="82" t="s">
        <v>10</v>
      </c>
      <c r="L103" s="83" t="s">
        <v>708</v>
      </c>
      <c r="M103" s="83" t="s">
        <v>708</v>
      </c>
      <c r="N103" s="85">
        <v>75</v>
      </c>
      <c r="O103" s="83">
        <v>12</v>
      </c>
      <c r="P103" s="85">
        <v>900</v>
      </c>
      <c r="Q103" s="86">
        <v>391</v>
      </c>
      <c r="R103" s="81" t="s">
        <v>995</v>
      </c>
      <c r="S103" s="22">
        <v>737</v>
      </c>
      <c r="T103" s="83"/>
      <c r="U103" s="204"/>
    </row>
    <row r="104" spans="1:21" ht="110.25" customHeight="1" x14ac:dyDescent="0.25">
      <c r="A104" s="203" t="s">
        <v>814</v>
      </c>
      <c r="B104" s="82" t="s">
        <v>217</v>
      </c>
      <c r="C104" s="83">
        <v>51230</v>
      </c>
      <c r="D104" s="82" t="s">
        <v>218</v>
      </c>
      <c r="E104" s="82" t="s">
        <v>219</v>
      </c>
      <c r="F104" s="82" t="s">
        <v>722</v>
      </c>
      <c r="G104" s="82" t="s">
        <v>999</v>
      </c>
      <c r="H104" s="82" t="s">
        <v>1053</v>
      </c>
      <c r="I104" s="82" t="s">
        <v>6</v>
      </c>
      <c r="J104" s="84" t="s">
        <v>231</v>
      </c>
      <c r="K104" s="82" t="s">
        <v>14</v>
      </c>
      <c r="L104" s="83" t="s">
        <v>708</v>
      </c>
      <c r="M104" s="83" t="s">
        <v>708</v>
      </c>
      <c r="N104" s="85">
        <v>54297</v>
      </c>
      <c r="O104" s="83">
        <v>1</v>
      </c>
      <c r="P104" s="85">
        <v>46528</v>
      </c>
      <c r="Q104" s="86">
        <v>488</v>
      </c>
      <c r="R104" s="81" t="s">
        <v>995</v>
      </c>
      <c r="S104" s="29">
        <v>893</v>
      </c>
      <c r="T104" s="83"/>
      <c r="U104" s="204"/>
    </row>
    <row r="105" spans="1:21" ht="45" x14ac:dyDescent="0.25">
      <c r="A105" s="201" t="s">
        <v>967</v>
      </c>
      <c r="B105" s="87" t="s">
        <v>640</v>
      </c>
      <c r="C105" s="88">
        <v>55200</v>
      </c>
      <c r="D105" s="87" t="s">
        <v>641</v>
      </c>
      <c r="E105" s="87" t="s">
        <v>642</v>
      </c>
      <c r="F105" s="87" t="s">
        <v>722</v>
      </c>
      <c r="G105" s="87" t="s">
        <v>651</v>
      </c>
      <c r="H105" s="87" t="s">
        <v>652</v>
      </c>
      <c r="I105" s="87" t="s">
        <v>25</v>
      </c>
      <c r="J105" s="89">
        <v>4.0999999999999996</v>
      </c>
      <c r="K105" s="87" t="s">
        <v>28</v>
      </c>
      <c r="L105" s="88" t="s">
        <v>708</v>
      </c>
      <c r="M105" s="88" t="s">
        <v>710</v>
      </c>
      <c r="N105" s="90">
        <v>3700</v>
      </c>
      <c r="O105" s="88">
        <v>1</v>
      </c>
      <c r="P105" s="90">
        <v>3700</v>
      </c>
      <c r="Q105" s="91">
        <v>496</v>
      </c>
      <c r="R105" s="80" t="s">
        <v>995</v>
      </c>
      <c r="S105" s="29">
        <v>657</v>
      </c>
      <c r="T105" s="88"/>
      <c r="U105" s="202"/>
    </row>
    <row r="106" spans="1:21" ht="129" customHeight="1" x14ac:dyDescent="0.25">
      <c r="A106" s="203" t="s">
        <v>792</v>
      </c>
      <c r="B106" s="82" t="s">
        <v>161</v>
      </c>
      <c r="C106" s="83">
        <v>51310</v>
      </c>
      <c r="D106" s="82" t="s">
        <v>162</v>
      </c>
      <c r="E106" s="82" t="s">
        <v>163</v>
      </c>
      <c r="F106" s="82" t="s">
        <v>722</v>
      </c>
      <c r="G106" s="82" t="s">
        <v>164</v>
      </c>
      <c r="H106" s="82" t="s">
        <v>165</v>
      </c>
      <c r="I106" s="82" t="s">
        <v>6</v>
      </c>
      <c r="J106" s="84">
        <v>1.3</v>
      </c>
      <c r="K106" s="82" t="s">
        <v>89</v>
      </c>
      <c r="L106" s="83" t="s">
        <v>708</v>
      </c>
      <c r="M106" s="83" t="s">
        <v>710</v>
      </c>
      <c r="N106" s="85">
        <v>20500</v>
      </c>
      <c r="O106" s="83">
        <v>1</v>
      </c>
      <c r="P106" s="85">
        <v>20500</v>
      </c>
      <c r="Q106" s="86">
        <v>414</v>
      </c>
      <c r="R106" s="81" t="s">
        <v>995</v>
      </c>
      <c r="S106" s="29">
        <v>687</v>
      </c>
      <c r="T106" s="83"/>
      <c r="U106" s="204"/>
    </row>
    <row r="107" spans="1:21" ht="69" customHeight="1" x14ac:dyDescent="0.25">
      <c r="A107" s="201" t="s">
        <v>793</v>
      </c>
      <c r="B107" s="87" t="s">
        <v>161</v>
      </c>
      <c r="C107" s="88">
        <v>53300</v>
      </c>
      <c r="D107" s="87" t="s">
        <v>162</v>
      </c>
      <c r="E107" s="87" t="s">
        <v>163</v>
      </c>
      <c r="F107" s="87" t="s">
        <v>722</v>
      </c>
      <c r="G107" s="87" t="s">
        <v>166</v>
      </c>
      <c r="H107" s="87" t="s">
        <v>167</v>
      </c>
      <c r="I107" s="87" t="s">
        <v>25</v>
      </c>
      <c r="J107" s="89">
        <v>1.3</v>
      </c>
      <c r="K107" s="87" t="s">
        <v>168</v>
      </c>
      <c r="L107" s="88" t="s">
        <v>708</v>
      </c>
      <c r="M107" s="88" t="s">
        <v>708</v>
      </c>
      <c r="N107" s="90">
        <v>7000</v>
      </c>
      <c r="O107" s="88">
        <v>1</v>
      </c>
      <c r="P107" s="90">
        <v>7000</v>
      </c>
      <c r="Q107" s="91">
        <v>414</v>
      </c>
      <c r="R107" s="80" t="s">
        <v>995</v>
      </c>
      <c r="S107" s="29">
        <v>608</v>
      </c>
      <c r="T107" s="88"/>
      <c r="U107" s="202"/>
    </row>
    <row r="108" spans="1:21" ht="113.25" customHeight="1" x14ac:dyDescent="0.25">
      <c r="A108" s="201" t="s">
        <v>957</v>
      </c>
      <c r="B108" s="87" t="s">
        <v>627</v>
      </c>
      <c r="C108" s="88">
        <v>51310</v>
      </c>
      <c r="D108" s="87" t="s">
        <v>628</v>
      </c>
      <c r="E108" s="87" t="s">
        <v>629</v>
      </c>
      <c r="F108" s="87" t="s">
        <v>722</v>
      </c>
      <c r="G108" s="87" t="s">
        <v>630</v>
      </c>
      <c r="H108" s="87" t="s">
        <v>631</v>
      </c>
      <c r="I108" s="87" t="s">
        <v>6</v>
      </c>
      <c r="J108" s="89">
        <v>3.1</v>
      </c>
      <c r="K108" s="87" t="s">
        <v>14</v>
      </c>
      <c r="L108" s="88" t="s">
        <v>708</v>
      </c>
      <c r="M108" s="88" t="s">
        <v>710</v>
      </c>
      <c r="N108" s="90">
        <v>18550</v>
      </c>
      <c r="O108" s="88">
        <v>1</v>
      </c>
      <c r="P108" s="90">
        <v>18550</v>
      </c>
      <c r="Q108" s="91">
        <v>487</v>
      </c>
      <c r="R108" s="80" t="s">
        <v>995</v>
      </c>
      <c r="S108" s="22">
        <v>608</v>
      </c>
      <c r="T108" s="88"/>
      <c r="U108" s="202"/>
    </row>
    <row r="109" spans="1:21" ht="60" x14ac:dyDescent="0.25">
      <c r="A109" s="203" t="s">
        <v>958</v>
      </c>
      <c r="B109" s="82" t="s">
        <v>627</v>
      </c>
      <c r="C109" s="83">
        <v>53300</v>
      </c>
      <c r="D109" s="82" t="s">
        <v>628</v>
      </c>
      <c r="E109" s="82" t="s">
        <v>629</v>
      </c>
      <c r="F109" s="82" t="s">
        <v>722</v>
      </c>
      <c r="G109" s="82" t="s">
        <v>632</v>
      </c>
      <c r="H109" s="82" t="s">
        <v>633</v>
      </c>
      <c r="I109" s="82" t="s">
        <v>25</v>
      </c>
      <c r="J109" s="84">
        <v>3.1</v>
      </c>
      <c r="K109" s="82" t="s">
        <v>7</v>
      </c>
      <c r="L109" s="83" t="s">
        <v>708</v>
      </c>
      <c r="M109" s="83" t="s">
        <v>710</v>
      </c>
      <c r="N109" s="85">
        <v>1000</v>
      </c>
      <c r="O109" s="83">
        <v>1</v>
      </c>
      <c r="P109" s="85">
        <v>1000</v>
      </c>
      <c r="Q109" s="86">
        <v>487</v>
      </c>
      <c r="R109" s="81" t="s">
        <v>995</v>
      </c>
      <c r="S109" s="29">
        <v>608</v>
      </c>
      <c r="T109" s="83"/>
      <c r="U109" s="204"/>
    </row>
    <row r="110" spans="1:21" ht="60" x14ac:dyDescent="0.25">
      <c r="A110" s="201" t="s">
        <v>959</v>
      </c>
      <c r="B110" s="87" t="s">
        <v>627</v>
      </c>
      <c r="C110" s="88">
        <v>54100</v>
      </c>
      <c r="D110" s="87" t="s">
        <v>628</v>
      </c>
      <c r="E110" s="87" t="s">
        <v>629</v>
      </c>
      <c r="F110" s="87" t="s">
        <v>722</v>
      </c>
      <c r="G110" s="87" t="s">
        <v>634</v>
      </c>
      <c r="H110" s="87" t="s">
        <v>635</v>
      </c>
      <c r="I110" s="87" t="s">
        <v>25</v>
      </c>
      <c r="J110" s="89">
        <v>3.1</v>
      </c>
      <c r="K110" s="87" t="s">
        <v>7</v>
      </c>
      <c r="L110" s="88" t="s">
        <v>708</v>
      </c>
      <c r="M110" s="88" t="s">
        <v>710</v>
      </c>
      <c r="N110" s="90">
        <v>2000</v>
      </c>
      <c r="O110" s="88">
        <v>1</v>
      </c>
      <c r="P110" s="90">
        <v>2000</v>
      </c>
      <c r="Q110" s="91">
        <v>487</v>
      </c>
      <c r="R110" s="80" t="s">
        <v>995</v>
      </c>
      <c r="S110" s="29">
        <v>910</v>
      </c>
      <c r="T110" s="88"/>
      <c r="U110" s="202"/>
    </row>
    <row r="111" spans="1:21" ht="76.5" customHeight="1" x14ac:dyDescent="0.25">
      <c r="A111" s="203" t="s">
        <v>960</v>
      </c>
      <c r="B111" s="82" t="s">
        <v>627</v>
      </c>
      <c r="C111" s="83">
        <v>55400</v>
      </c>
      <c r="D111" s="82" t="s">
        <v>628</v>
      </c>
      <c r="E111" s="82" t="s">
        <v>629</v>
      </c>
      <c r="F111" s="82" t="s">
        <v>722</v>
      </c>
      <c r="G111" s="82" t="s">
        <v>636</v>
      </c>
      <c r="H111" s="82" t="s">
        <v>637</v>
      </c>
      <c r="I111" s="82" t="s">
        <v>25</v>
      </c>
      <c r="J111" s="84">
        <v>3.1</v>
      </c>
      <c r="K111" s="82" t="s">
        <v>10</v>
      </c>
      <c r="L111" s="83" t="s">
        <v>708</v>
      </c>
      <c r="M111" s="83" t="s">
        <v>710</v>
      </c>
      <c r="N111" s="85">
        <v>1000</v>
      </c>
      <c r="O111" s="83">
        <v>1</v>
      </c>
      <c r="P111" s="85">
        <v>1000</v>
      </c>
      <c r="Q111" s="86">
        <v>487</v>
      </c>
      <c r="R111" s="81" t="s">
        <v>995</v>
      </c>
      <c r="S111" s="29">
        <v>721</v>
      </c>
      <c r="T111" s="83"/>
      <c r="U111" s="204"/>
    </row>
    <row r="112" spans="1:21" ht="69" customHeight="1" x14ac:dyDescent="0.25">
      <c r="A112" s="201" t="s">
        <v>961</v>
      </c>
      <c r="B112" s="87" t="s">
        <v>627</v>
      </c>
      <c r="C112" s="88">
        <v>56520</v>
      </c>
      <c r="D112" s="87" t="s">
        <v>628</v>
      </c>
      <c r="E112" s="87" t="s">
        <v>629</v>
      </c>
      <c r="F112" s="87" t="s">
        <v>722</v>
      </c>
      <c r="G112" s="87" t="s">
        <v>638</v>
      </c>
      <c r="H112" s="87" t="s">
        <v>639</v>
      </c>
      <c r="I112" s="87" t="s">
        <v>25</v>
      </c>
      <c r="J112" s="89">
        <v>3.1</v>
      </c>
      <c r="K112" s="87" t="s">
        <v>89</v>
      </c>
      <c r="L112" s="88" t="s">
        <v>708</v>
      </c>
      <c r="M112" s="88" t="s">
        <v>710</v>
      </c>
      <c r="N112" s="90">
        <v>3000</v>
      </c>
      <c r="O112" s="88">
        <v>1</v>
      </c>
      <c r="P112" s="90">
        <v>3000</v>
      </c>
      <c r="Q112" s="91">
        <v>487</v>
      </c>
      <c r="R112" s="80" t="s">
        <v>995</v>
      </c>
      <c r="S112" s="22">
        <v>722</v>
      </c>
      <c r="T112" s="88"/>
      <c r="U112" s="202"/>
    </row>
    <row r="113" spans="1:21" ht="115.5" customHeight="1" x14ac:dyDescent="0.25">
      <c r="A113" s="201" t="s">
        <v>924</v>
      </c>
      <c r="B113" s="87" t="s">
        <v>525</v>
      </c>
      <c r="C113" s="88">
        <v>51230</v>
      </c>
      <c r="D113" s="87" t="s">
        <v>526</v>
      </c>
      <c r="E113" s="87" t="s">
        <v>527</v>
      </c>
      <c r="F113" s="87" t="s">
        <v>722</v>
      </c>
      <c r="G113" s="87" t="s">
        <v>532</v>
      </c>
      <c r="H113" s="87" t="s">
        <v>533</v>
      </c>
      <c r="I113" s="87" t="s">
        <v>6</v>
      </c>
      <c r="J113" s="89">
        <v>1.5</v>
      </c>
      <c r="K113" s="87" t="s">
        <v>112</v>
      </c>
      <c r="L113" s="88" t="s">
        <v>710</v>
      </c>
      <c r="M113" s="88" t="s">
        <v>708</v>
      </c>
      <c r="N113" s="90">
        <v>52000</v>
      </c>
      <c r="O113" s="88">
        <v>1</v>
      </c>
      <c r="P113" s="90">
        <v>46528</v>
      </c>
      <c r="Q113" s="91">
        <v>403</v>
      </c>
      <c r="R113" s="80" t="s">
        <v>995</v>
      </c>
      <c r="S113" s="22">
        <v>503</v>
      </c>
      <c r="T113" s="88"/>
      <c r="U113" s="202"/>
    </row>
    <row r="114" spans="1:21" ht="80.25" customHeight="1" x14ac:dyDescent="0.25">
      <c r="A114" s="203" t="s">
        <v>925</v>
      </c>
      <c r="B114" s="82" t="s">
        <v>525</v>
      </c>
      <c r="C114" s="83">
        <v>59110</v>
      </c>
      <c r="D114" s="82" t="s">
        <v>534</v>
      </c>
      <c r="E114" s="82" t="s">
        <v>535</v>
      </c>
      <c r="F114" s="82" t="s">
        <v>722</v>
      </c>
      <c r="G114" s="82" t="s">
        <v>536</v>
      </c>
      <c r="H114" s="82" t="s">
        <v>537</v>
      </c>
      <c r="I114" s="82" t="s">
        <v>25</v>
      </c>
      <c r="J114" s="84">
        <v>1.3</v>
      </c>
      <c r="K114" s="82" t="s">
        <v>89</v>
      </c>
      <c r="L114" s="83" t="s">
        <v>710</v>
      </c>
      <c r="M114" s="83" t="s">
        <v>710</v>
      </c>
      <c r="N114" s="85">
        <v>10000</v>
      </c>
      <c r="O114" s="83">
        <v>1</v>
      </c>
      <c r="P114" s="85">
        <v>10000</v>
      </c>
      <c r="Q114" s="86">
        <v>417</v>
      </c>
      <c r="R114" s="81" t="s">
        <v>995</v>
      </c>
      <c r="S114" s="29">
        <v>504</v>
      </c>
      <c r="T114" s="83"/>
      <c r="U114" s="204"/>
    </row>
    <row r="115" spans="1:21" ht="186" customHeight="1" x14ac:dyDescent="0.25">
      <c r="A115" s="201" t="s">
        <v>981</v>
      </c>
      <c r="B115" s="87" t="s">
        <v>96</v>
      </c>
      <c r="C115" s="88">
        <v>51230</v>
      </c>
      <c r="D115" s="87" t="s">
        <v>687</v>
      </c>
      <c r="E115" s="87" t="s">
        <v>688</v>
      </c>
      <c r="F115" s="87" t="s">
        <v>722</v>
      </c>
      <c r="G115" s="87" t="s">
        <v>1006</v>
      </c>
      <c r="H115" s="87" t="s">
        <v>689</v>
      </c>
      <c r="I115" s="87" t="s">
        <v>6</v>
      </c>
      <c r="J115" s="89" t="s">
        <v>690</v>
      </c>
      <c r="K115" s="87" t="s">
        <v>14</v>
      </c>
      <c r="L115" s="88" t="s">
        <v>710</v>
      </c>
      <c r="M115" s="88" t="s">
        <v>710</v>
      </c>
      <c r="N115" s="90">
        <v>40033</v>
      </c>
      <c r="O115" s="88">
        <v>1</v>
      </c>
      <c r="P115" s="90">
        <v>42520</v>
      </c>
      <c r="Q115" s="91">
        <v>348</v>
      </c>
      <c r="R115" s="80" t="s">
        <v>995</v>
      </c>
      <c r="S115" s="29">
        <v>593</v>
      </c>
      <c r="T115" s="88"/>
      <c r="U115" s="202"/>
    </row>
    <row r="116" spans="1:21" ht="144" customHeight="1" x14ac:dyDescent="0.25">
      <c r="A116" s="203" t="s">
        <v>982</v>
      </c>
      <c r="B116" s="82" t="s">
        <v>96</v>
      </c>
      <c r="C116" s="83">
        <v>51310</v>
      </c>
      <c r="D116" s="82" t="s">
        <v>687</v>
      </c>
      <c r="E116" s="82" t="s">
        <v>688</v>
      </c>
      <c r="F116" s="82" t="s">
        <v>722</v>
      </c>
      <c r="G116" s="82" t="s">
        <v>691</v>
      </c>
      <c r="H116" s="82" t="s">
        <v>692</v>
      </c>
      <c r="I116" s="82" t="s">
        <v>6</v>
      </c>
      <c r="J116" s="84" t="s">
        <v>690</v>
      </c>
      <c r="K116" s="82" t="s">
        <v>7</v>
      </c>
      <c r="L116" s="83" t="s">
        <v>710</v>
      </c>
      <c r="M116" s="83" t="s">
        <v>710</v>
      </c>
      <c r="N116" s="85">
        <v>11</v>
      </c>
      <c r="O116" s="83">
        <v>2080</v>
      </c>
      <c r="P116" s="85">
        <v>22880</v>
      </c>
      <c r="Q116" s="86">
        <v>348</v>
      </c>
      <c r="R116" s="81" t="s">
        <v>995</v>
      </c>
      <c r="S116" s="22">
        <v>767</v>
      </c>
      <c r="T116" s="83"/>
      <c r="U116" s="204"/>
    </row>
    <row r="117" spans="1:21" ht="45" x14ac:dyDescent="0.25">
      <c r="A117" s="203" t="s">
        <v>984</v>
      </c>
      <c r="B117" s="82" t="s">
        <v>96</v>
      </c>
      <c r="C117" s="83">
        <v>54101</v>
      </c>
      <c r="D117" s="82" t="s">
        <v>687</v>
      </c>
      <c r="E117" s="82" t="s">
        <v>688</v>
      </c>
      <c r="F117" s="82" t="s">
        <v>722</v>
      </c>
      <c r="G117" s="82" t="s">
        <v>695</v>
      </c>
      <c r="H117" s="82" t="s">
        <v>696</v>
      </c>
      <c r="I117" s="82" t="s">
        <v>25</v>
      </c>
      <c r="J117" s="84" t="s">
        <v>690</v>
      </c>
      <c r="K117" s="82" t="s">
        <v>28</v>
      </c>
      <c r="L117" s="83" t="s">
        <v>710</v>
      </c>
      <c r="M117" s="83" t="s">
        <v>710</v>
      </c>
      <c r="N117" s="85">
        <v>1</v>
      </c>
      <c r="O117" s="83">
        <v>46250</v>
      </c>
      <c r="P117" s="85">
        <v>46250</v>
      </c>
      <c r="Q117" s="86">
        <v>348</v>
      </c>
      <c r="R117" s="81" t="s">
        <v>995</v>
      </c>
      <c r="S117" s="22">
        <v>768</v>
      </c>
      <c r="T117" s="83"/>
      <c r="U117" s="204"/>
    </row>
    <row r="118" spans="1:21" ht="59.25" customHeight="1" x14ac:dyDescent="0.25">
      <c r="A118" s="201" t="s">
        <v>985</v>
      </c>
      <c r="B118" s="87" t="s">
        <v>96</v>
      </c>
      <c r="C118" s="88">
        <v>54101</v>
      </c>
      <c r="D118" s="87" t="s">
        <v>687</v>
      </c>
      <c r="E118" s="87" t="s">
        <v>688</v>
      </c>
      <c r="F118" s="87" t="s">
        <v>722</v>
      </c>
      <c r="G118" s="87" t="s">
        <v>697</v>
      </c>
      <c r="H118" s="87" t="s">
        <v>698</v>
      </c>
      <c r="I118" s="87" t="s">
        <v>25</v>
      </c>
      <c r="J118" s="89" t="s">
        <v>690</v>
      </c>
      <c r="K118" s="87" t="s">
        <v>28</v>
      </c>
      <c r="L118" s="88" t="s">
        <v>710</v>
      </c>
      <c r="M118" s="88" t="s">
        <v>710</v>
      </c>
      <c r="N118" s="90">
        <v>1</v>
      </c>
      <c r="O118" s="88">
        <v>400</v>
      </c>
      <c r="P118" s="90">
        <v>400</v>
      </c>
      <c r="Q118" s="91">
        <v>348</v>
      </c>
      <c r="R118" s="80" t="s">
        <v>995</v>
      </c>
      <c r="S118" s="29">
        <v>664</v>
      </c>
      <c r="T118" s="88"/>
      <c r="U118" s="202"/>
    </row>
    <row r="119" spans="1:21" ht="114" customHeight="1" x14ac:dyDescent="0.25">
      <c r="A119" s="203" t="s">
        <v>986</v>
      </c>
      <c r="B119" s="82" t="s">
        <v>96</v>
      </c>
      <c r="C119" s="83">
        <v>55400</v>
      </c>
      <c r="D119" s="82" t="s">
        <v>687</v>
      </c>
      <c r="E119" s="82" t="s">
        <v>688</v>
      </c>
      <c r="F119" s="82" t="s">
        <v>722</v>
      </c>
      <c r="G119" s="82" t="s">
        <v>699</v>
      </c>
      <c r="H119" s="82" t="s">
        <v>1058</v>
      </c>
      <c r="I119" s="82" t="s">
        <v>25</v>
      </c>
      <c r="J119" s="84" t="s">
        <v>690</v>
      </c>
      <c r="K119" s="82" t="s">
        <v>89</v>
      </c>
      <c r="L119" s="83" t="s">
        <v>710</v>
      </c>
      <c r="M119" s="83" t="s">
        <v>710</v>
      </c>
      <c r="N119" s="85">
        <v>250</v>
      </c>
      <c r="O119" s="83">
        <v>1</v>
      </c>
      <c r="P119" s="85">
        <v>250</v>
      </c>
      <c r="Q119" s="86">
        <v>348</v>
      </c>
      <c r="R119" s="81" t="s">
        <v>995</v>
      </c>
      <c r="S119" s="22">
        <v>664</v>
      </c>
      <c r="T119" s="83"/>
      <c r="U119" s="204"/>
    </row>
    <row r="120" spans="1:21" ht="60" x14ac:dyDescent="0.25">
      <c r="A120" s="201" t="s">
        <v>987</v>
      </c>
      <c r="B120" s="87" t="s">
        <v>96</v>
      </c>
      <c r="C120" s="88">
        <v>53210</v>
      </c>
      <c r="D120" s="87" t="s">
        <v>687</v>
      </c>
      <c r="E120" s="87" t="s">
        <v>688</v>
      </c>
      <c r="F120" s="87" t="s">
        <v>722</v>
      </c>
      <c r="G120" s="87" t="s">
        <v>701</v>
      </c>
      <c r="H120" s="87" t="s">
        <v>702</v>
      </c>
      <c r="I120" s="87" t="s">
        <v>25</v>
      </c>
      <c r="J120" s="89" t="s">
        <v>690</v>
      </c>
      <c r="K120" s="87" t="s">
        <v>14</v>
      </c>
      <c r="L120" s="88" t="s">
        <v>710</v>
      </c>
      <c r="M120" s="88" t="s">
        <v>710</v>
      </c>
      <c r="N120" s="90">
        <v>950</v>
      </c>
      <c r="O120" s="88">
        <v>1</v>
      </c>
      <c r="P120" s="90">
        <v>950</v>
      </c>
      <c r="Q120" s="91">
        <v>348</v>
      </c>
      <c r="R120" s="80" t="s">
        <v>995</v>
      </c>
      <c r="S120" s="29">
        <v>664</v>
      </c>
      <c r="T120" s="88"/>
      <c r="U120" s="202"/>
    </row>
    <row r="121" spans="1:21" ht="57.75" customHeight="1" x14ac:dyDescent="0.25">
      <c r="A121" s="203" t="s">
        <v>988</v>
      </c>
      <c r="B121" s="82" t="s">
        <v>96</v>
      </c>
      <c r="C121" s="83">
        <v>53920</v>
      </c>
      <c r="D121" s="82" t="s">
        <v>687</v>
      </c>
      <c r="E121" s="82" t="s">
        <v>688</v>
      </c>
      <c r="F121" s="82" t="s">
        <v>722</v>
      </c>
      <c r="G121" s="82" t="s">
        <v>703</v>
      </c>
      <c r="H121" s="82" t="s">
        <v>704</v>
      </c>
      <c r="I121" s="82" t="s">
        <v>25</v>
      </c>
      <c r="J121" s="84" t="s">
        <v>690</v>
      </c>
      <c r="K121" s="82" t="s">
        <v>28</v>
      </c>
      <c r="L121" s="83" t="s">
        <v>710</v>
      </c>
      <c r="M121" s="83" t="s">
        <v>710</v>
      </c>
      <c r="N121" s="85">
        <v>400</v>
      </c>
      <c r="O121" s="83">
        <v>1</v>
      </c>
      <c r="P121" s="85">
        <v>400</v>
      </c>
      <c r="Q121" s="86">
        <v>348</v>
      </c>
      <c r="R121" s="81" t="s">
        <v>995</v>
      </c>
      <c r="S121" s="22">
        <v>664</v>
      </c>
      <c r="T121" s="83"/>
      <c r="U121" s="204"/>
    </row>
    <row r="122" spans="1:21" ht="129.75" customHeight="1" x14ac:dyDescent="0.25">
      <c r="A122" s="201" t="s">
        <v>989</v>
      </c>
      <c r="B122" s="87" t="s">
        <v>96</v>
      </c>
      <c r="C122" s="88">
        <v>51310</v>
      </c>
      <c r="D122" s="87" t="s">
        <v>687</v>
      </c>
      <c r="E122" s="87" t="s">
        <v>688</v>
      </c>
      <c r="F122" s="87" t="s">
        <v>722</v>
      </c>
      <c r="G122" s="87" t="s">
        <v>705</v>
      </c>
      <c r="H122" s="87" t="s">
        <v>1059</v>
      </c>
      <c r="I122" s="87" t="s">
        <v>6</v>
      </c>
      <c r="J122" s="89" t="s">
        <v>690</v>
      </c>
      <c r="K122" s="87" t="s">
        <v>7</v>
      </c>
      <c r="L122" s="88" t="s">
        <v>710</v>
      </c>
      <c r="M122" s="88" t="s">
        <v>708</v>
      </c>
      <c r="N122" s="90">
        <v>20</v>
      </c>
      <c r="O122" s="88">
        <v>1040</v>
      </c>
      <c r="P122" s="90">
        <v>20800</v>
      </c>
      <c r="Q122" s="91">
        <v>348</v>
      </c>
      <c r="R122" s="80" t="s">
        <v>995</v>
      </c>
      <c r="S122" s="29">
        <v>898</v>
      </c>
      <c r="T122" s="88"/>
      <c r="U122" s="202"/>
    </row>
    <row r="123" spans="1:21" ht="45" x14ac:dyDescent="0.25">
      <c r="A123" s="201" t="s">
        <v>983</v>
      </c>
      <c r="B123" s="87" t="s">
        <v>96</v>
      </c>
      <c r="C123" s="88">
        <v>53920</v>
      </c>
      <c r="D123" s="87" t="s">
        <v>687</v>
      </c>
      <c r="E123" s="87" t="s">
        <v>688</v>
      </c>
      <c r="F123" s="87" t="s">
        <v>722</v>
      </c>
      <c r="G123" s="87" t="s">
        <v>693</v>
      </c>
      <c r="H123" s="87" t="s">
        <v>694</v>
      </c>
      <c r="I123" s="87" t="s">
        <v>25</v>
      </c>
      <c r="J123" s="89">
        <v>1.4</v>
      </c>
      <c r="K123" s="87" t="s">
        <v>28</v>
      </c>
      <c r="L123" s="88" t="s">
        <v>710</v>
      </c>
      <c r="M123" s="88" t="s">
        <v>710</v>
      </c>
      <c r="N123" s="90">
        <v>7600</v>
      </c>
      <c r="O123" s="88">
        <v>1</v>
      </c>
      <c r="P123" s="90">
        <v>7600</v>
      </c>
      <c r="Q123" s="91">
        <v>349</v>
      </c>
      <c r="R123" s="80" t="s">
        <v>995</v>
      </c>
      <c r="S123" s="22">
        <v>796</v>
      </c>
      <c r="T123" s="88"/>
      <c r="U123" s="202"/>
    </row>
    <row r="124" spans="1:21" ht="246" customHeight="1" x14ac:dyDescent="0.25">
      <c r="A124" s="203" t="s">
        <v>909</v>
      </c>
      <c r="B124" s="82" t="s">
        <v>493</v>
      </c>
      <c r="C124" s="83">
        <v>51310</v>
      </c>
      <c r="D124" s="82" t="s">
        <v>494</v>
      </c>
      <c r="E124" s="82" t="s">
        <v>495</v>
      </c>
      <c r="F124" s="82" t="s">
        <v>722</v>
      </c>
      <c r="G124" s="82" t="s">
        <v>496</v>
      </c>
      <c r="H124" s="82" t="s">
        <v>1062</v>
      </c>
      <c r="I124" s="82" t="s">
        <v>6</v>
      </c>
      <c r="J124" s="84"/>
      <c r="K124" s="82" t="s">
        <v>14</v>
      </c>
      <c r="L124" s="83" t="s">
        <v>710</v>
      </c>
      <c r="M124" s="83" t="s">
        <v>708</v>
      </c>
      <c r="N124" s="85">
        <v>39975</v>
      </c>
      <c r="O124" s="83">
        <v>1</v>
      </c>
      <c r="P124" s="85">
        <v>39975</v>
      </c>
      <c r="Q124" s="86">
        <v>395</v>
      </c>
      <c r="R124" s="81" t="s">
        <v>995</v>
      </c>
      <c r="S124" s="29">
        <v>911</v>
      </c>
      <c r="T124" s="83"/>
      <c r="U124" s="204"/>
    </row>
    <row r="125" spans="1:21" ht="132.75" customHeight="1" x14ac:dyDescent="0.25">
      <c r="A125" s="201" t="s">
        <v>910</v>
      </c>
      <c r="B125" s="87" t="s">
        <v>493</v>
      </c>
      <c r="C125" s="88">
        <v>51310</v>
      </c>
      <c r="D125" s="87" t="s">
        <v>494</v>
      </c>
      <c r="E125" s="87" t="s">
        <v>495</v>
      </c>
      <c r="F125" s="87" t="s">
        <v>722</v>
      </c>
      <c r="G125" s="87" t="s">
        <v>498</v>
      </c>
      <c r="H125" s="87" t="s">
        <v>499</v>
      </c>
      <c r="I125" s="87" t="s">
        <v>6</v>
      </c>
      <c r="J125" s="89"/>
      <c r="K125" s="87" t="s">
        <v>7</v>
      </c>
      <c r="L125" s="88" t="s">
        <v>708</v>
      </c>
      <c r="M125" s="88" t="s">
        <v>708</v>
      </c>
      <c r="N125" s="90">
        <v>39975</v>
      </c>
      <c r="O125" s="88">
        <v>1</v>
      </c>
      <c r="P125" s="90">
        <v>39975</v>
      </c>
      <c r="Q125" s="91">
        <v>395</v>
      </c>
      <c r="R125" s="80" t="s">
        <v>995</v>
      </c>
      <c r="S125" s="29">
        <v>698</v>
      </c>
      <c r="T125" s="88"/>
      <c r="U125" s="202"/>
    </row>
    <row r="126" spans="1:21" ht="83.25" customHeight="1" x14ac:dyDescent="0.25">
      <c r="A126" s="201" t="s">
        <v>912</v>
      </c>
      <c r="B126" s="87" t="s">
        <v>493</v>
      </c>
      <c r="C126" s="88">
        <v>53300</v>
      </c>
      <c r="D126" s="87" t="s">
        <v>494</v>
      </c>
      <c r="E126" s="87" t="s">
        <v>495</v>
      </c>
      <c r="F126" s="87" t="s">
        <v>722</v>
      </c>
      <c r="G126" s="87" t="s">
        <v>501</v>
      </c>
      <c r="H126" s="87" t="s">
        <v>502</v>
      </c>
      <c r="I126" s="87" t="s">
        <v>25</v>
      </c>
      <c r="J126" s="89" t="s">
        <v>503</v>
      </c>
      <c r="K126" s="87" t="s">
        <v>28</v>
      </c>
      <c r="L126" s="88" t="s">
        <v>708</v>
      </c>
      <c r="M126" s="88" t="s">
        <v>710</v>
      </c>
      <c r="N126" s="90">
        <v>5000</v>
      </c>
      <c r="O126" s="88">
        <v>1</v>
      </c>
      <c r="P126" s="90">
        <v>5000</v>
      </c>
      <c r="Q126" s="91">
        <v>395</v>
      </c>
      <c r="R126" s="80" t="s">
        <v>995</v>
      </c>
      <c r="S126" s="29">
        <v>643</v>
      </c>
      <c r="T126" s="88"/>
      <c r="U126" s="202"/>
    </row>
    <row r="127" spans="1:21" ht="354.75" customHeight="1" x14ac:dyDescent="0.25">
      <c r="A127" s="201" t="s">
        <v>904</v>
      </c>
      <c r="B127" s="87" t="s">
        <v>473</v>
      </c>
      <c r="C127" s="88">
        <v>51316</v>
      </c>
      <c r="D127" s="87" t="s">
        <v>474</v>
      </c>
      <c r="E127" s="87" t="s">
        <v>1063</v>
      </c>
      <c r="F127" s="87" t="s">
        <v>722</v>
      </c>
      <c r="G127" s="87" t="s">
        <v>476</v>
      </c>
      <c r="H127" s="87" t="s">
        <v>998</v>
      </c>
      <c r="I127" s="87" t="s">
        <v>6</v>
      </c>
      <c r="J127" s="89">
        <v>1.2</v>
      </c>
      <c r="K127" s="87" t="s">
        <v>7</v>
      </c>
      <c r="L127" s="88" t="s">
        <v>710</v>
      </c>
      <c r="M127" s="88" t="s">
        <v>708</v>
      </c>
      <c r="N127" s="90">
        <v>11</v>
      </c>
      <c r="O127" s="88">
        <v>480</v>
      </c>
      <c r="P127" s="90">
        <v>5280</v>
      </c>
      <c r="Q127" s="91">
        <v>337</v>
      </c>
      <c r="R127" s="80" t="s">
        <v>995</v>
      </c>
      <c r="S127" s="29">
        <v>737</v>
      </c>
      <c r="T127" s="88"/>
      <c r="U127" s="202"/>
    </row>
    <row r="128" spans="1:21" ht="57" customHeight="1" x14ac:dyDescent="0.25">
      <c r="A128" s="203" t="s">
        <v>905</v>
      </c>
      <c r="B128" s="82" t="s">
        <v>473</v>
      </c>
      <c r="C128" s="83">
        <v>53210</v>
      </c>
      <c r="D128" s="82" t="s">
        <v>477</v>
      </c>
      <c r="E128" s="82" t="s">
        <v>1064</v>
      </c>
      <c r="F128" s="82" t="s">
        <v>722</v>
      </c>
      <c r="G128" s="82" t="s">
        <v>479</v>
      </c>
      <c r="H128" s="82" t="s">
        <v>480</v>
      </c>
      <c r="I128" s="82" t="s">
        <v>25</v>
      </c>
      <c r="J128" s="84">
        <v>1.2</v>
      </c>
      <c r="K128" s="82" t="s">
        <v>28</v>
      </c>
      <c r="L128" s="83" t="s">
        <v>708</v>
      </c>
      <c r="M128" s="83" t="s">
        <v>710</v>
      </c>
      <c r="N128" s="85">
        <v>216</v>
      </c>
      <c r="O128" s="83">
        <v>1</v>
      </c>
      <c r="P128" s="85">
        <v>216</v>
      </c>
      <c r="Q128" s="86">
        <v>337</v>
      </c>
      <c r="R128" s="81" t="s">
        <v>995</v>
      </c>
      <c r="S128" s="22">
        <v>893</v>
      </c>
      <c r="T128" s="83"/>
      <c r="U128" s="204"/>
    </row>
    <row r="129" spans="1:21" ht="87" customHeight="1" x14ac:dyDescent="0.25">
      <c r="A129" s="201" t="s">
        <v>906</v>
      </c>
      <c r="B129" s="87" t="s">
        <v>473</v>
      </c>
      <c r="C129" s="88">
        <v>53210</v>
      </c>
      <c r="D129" s="87" t="s">
        <v>481</v>
      </c>
      <c r="E129" s="87" t="s">
        <v>1065</v>
      </c>
      <c r="F129" s="87" t="s">
        <v>722</v>
      </c>
      <c r="G129" s="87" t="s">
        <v>483</v>
      </c>
      <c r="H129" s="87" t="s">
        <v>484</v>
      </c>
      <c r="I129" s="87" t="s">
        <v>25</v>
      </c>
      <c r="J129" s="89">
        <v>1.2</v>
      </c>
      <c r="K129" s="87" t="s">
        <v>28</v>
      </c>
      <c r="L129" s="88" t="s">
        <v>708</v>
      </c>
      <c r="M129" s="88" t="s">
        <v>710</v>
      </c>
      <c r="N129" s="90">
        <v>90</v>
      </c>
      <c r="O129" s="88">
        <v>1</v>
      </c>
      <c r="P129" s="90">
        <v>90</v>
      </c>
      <c r="Q129" s="91">
        <v>337</v>
      </c>
      <c r="R129" s="80" t="s">
        <v>995</v>
      </c>
      <c r="S129" s="29">
        <v>893</v>
      </c>
      <c r="T129" s="88"/>
      <c r="U129" s="202"/>
    </row>
    <row r="130" spans="1:21" ht="86.25" customHeight="1" x14ac:dyDescent="0.25">
      <c r="A130" s="203" t="s">
        <v>907</v>
      </c>
      <c r="B130" s="82" t="s">
        <v>473</v>
      </c>
      <c r="C130" s="83">
        <v>53210</v>
      </c>
      <c r="D130" s="82" t="s">
        <v>485</v>
      </c>
      <c r="E130" s="82" t="s">
        <v>1066</v>
      </c>
      <c r="F130" s="82" t="s">
        <v>722</v>
      </c>
      <c r="G130" s="82" t="s">
        <v>487</v>
      </c>
      <c r="H130" s="82" t="s">
        <v>488</v>
      </c>
      <c r="I130" s="82" t="s">
        <v>25</v>
      </c>
      <c r="J130" s="84">
        <v>1.2</v>
      </c>
      <c r="K130" s="82" t="s">
        <v>28</v>
      </c>
      <c r="L130" s="83" t="s">
        <v>708</v>
      </c>
      <c r="M130" s="83" t="s">
        <v>710</v>
      </c>
      <c r="N130" s="85">
        <v>90</v>
      </c>
      <c r="O130" s="83">
        <v>1</v>
      </c>
      <c r="P130" s="85">
        <v>90</v>
      </c>
      <c r="Q130" s="86">
        <v>337</v>
      </c>
      <c r="R130" s="81" t="s">
        <v>995</v>
      </c>
      <c r="S130" s="22">
        <v>893</v>
      </c>
      <c r="T130" s="83"/>
      <c r="U130" s="204"/>
    </row>
    <row r="131" spans="1:21" ht="80.25" customHeight="1" x14ac:dyDescent="0.25">
      <c r="A131" s="201" t="s">
        <v>908</v>
      </c>
      <c r="B131" s="87" t="s">
        <v>473</v>
      </c>
      <c r="C131" s="88">
        <v>53210</v>
      </c>
      <c r="D131" s="87" t="s">
        <v>489</v>
      </c>
      <c r="E131" s="87" t="s">
        <v>1067</v>
      </c>
      <c r="F131" s="87" t="s">
        <v>722</v>
      </c>
      <c r="G131" s="87" t="s">
        <v>491</v>
      </c>
      <c r="H131" s="87" t="s">
        <v>492</v>
      </c>
      <c r="I131" s="87" t="s">
        <v>25</v>
      </c>
      <c r="J131" s="89">
        <v>1.2</v>
      </c>
      <c r="K131" s="87" t="s">
        <v>28</v>
      </c>
      <c r="L131" s="88" t="s">
        <v>708</v>
      </c>
      <c r="M131" s="88" t="s">
        <v>710</v>
      </c>
      <c r="N131" s="90">
        <v>75</v>
      </c>
      <c r="O131" s="88">
        <v>1</v>
      </c>
      <c r="P131" s="90">
        <v>75</v>
      </c>
      <c r="Q131" s="91">
        <v>337</v>
      </c>
      <c r="R131" s="80" t="s">
        <v>995</v>
      </c>
      <c r="S131" s="29">
        <v>893</v>
      </c>
      <c r="T131" s="88"/>
      <c r="U131" s="202"/>
    </row>
    <row r="132" spans="1:21" ht="142.5" customHeight="1" x14ac:dyDescent="0.25">
      <c r="A132" s="203" t="s">
        <v>950</v>
      </c>
      <c r="B132" s="82" t="s">
        <v>604</v>
      </c>
      <c r="C132" s="83">
        <v>51310</v>
      </c>
      <c r="D132" s="82" t="s">
        <v>605</v>
      </c>
      <c r="E132" s="82" t="s">
        <v>606</v>
      </c>
      <c r="F132" s="82" t="s">
        <v>722</v>
      </c>
      <c r="G132" s="82" t="s">
        <v>607</v>
      </c>
      <c r="H132" s="82" t="s">
        <v>608</v>
      </c>
      <c r="I132" s="82" t="s">
        <v>6</v>
      </c>
      <c r="J132" s="84" t="s">
        <v>609</v>
      </c>
      <c r="K132" s="82" t="s">
        <v>14</v>
      </c>
      <c r="L132" s="83" t="s">
        <v>710</v>
      </c>
      <c r="M132" s="83" t="s">
        <v>710</v>
      </c>
      <c r="N132" s="85">
        <v>17150</v>
      </c>
      <c r="O132" s="83">
        <v>1</v>
      </c>
      <c r="P132" s="85">
        <v>17150</v>
      </c>
      <c r="Q132" s="86">
        <v>438</v>
      </c>
      <c r="R132" s="81" t="s">
        <v>995</v>
      </c>
      <c r="S132" s="22">
        <v>658</v>
      </c>
      <c r="T132" s="83"/>
      <c r="U132" s="204"/>
    </row>
    <row r="133" spans="1:21" ht="156" customHeight="1" x14ac:dyDescent="0.25">
      <c r="A133" s="201" t="s">
        <v>953</v>
      </c>
      <c r="B133" s="87" t="s">
        <v>604</v>
      </c>
      <c r="C133" s="88">
        <v>54100</v>
      </c>
      <c r="D133" s="87" t="s">
        <v>605</v>
      </c>
      <c r="E133" s="87" t="s">
        <v>606</v>
      </c>
      <c r="F133" s="87" t="s">
        <v>722</v>
      </c>
      <c r="G133" s="87" t="s">
        <v>614</v>
      </c>
      <c r="H133" s="87" t="s">
        <v>615</v>
      </c>
      <c r="I133" s="87" t="s">
        <v>25</v>
      </c>
      <c r="J133" s="89" t="s">
        <v>609</v>
      </c>
      <c r="K133" s="87" t="s">
        <v>14</v>
      </c>
      <c r="L133" s="88" t="s">
        <v>708</v>
      </c>
      <c r="M133" s="88" t="s">
        <v>710</v>
      </c>
      <c r="N133" s="90">
        <v>1500</v>
      </c>
      <c r="O133" s="88">
        <v>1</v>
      </c>
      <c r="P133" s="90">
        <v>1500</v>
      </c>
      <c r="Q133" s="91">
        <v>438</v>
      </c>
      <c r="R133" s="80" t="s">
        <v>995</v>
      </c>
      <c r="S133" s="29">
        <v>704</v>
      </c>
      <c r="T133" s="88"/>
      <c r="U133" s="202"/>
    </row>
    <row r="134" spans="1:21" ht="185.25" customHeight="1" x14ac:dyDescent="0.25">
      <c r="A134" s="203" t="s">
        <v>954</v>
      </c>
      <c r="B134" s="82" t="s">
        <v>604</v>
      </c>
      <c r="C134" s="83">
        <v>53210</v>
      </c>
      <c r="D134" s="82" t="s">
        <v>616</v>
      </c>
      <c r="E134" s="82" t="s">
        <v>617</v>
      </c>
      <c r="F134" s="82" t="s">
        <v>722</v>
      </c>
      <c r="G134" s="82" t="s">
        <v>618</v>
      </c>
      <c r="H134" s="82" t="s">
        <v>619</v>
      </c>
      <c r="I134" s="82" t="s">
        <v>6</v>
      </c>
      <c r="J134" s="84" t="s">
        <v>609</v>
      </c>
      <c r="K134" s="82" t="s">
        <v>28</v>
      </c>
      <c r="L134" s="83" t="s">
        <v>710</v>
      </c>
      <c r="M134" s="83" t="s">
        <v>710</v>
      </c>
      <c r="N134" s="85">
        <v>110000</v>
      </c>
      <c r="O134" s="83">
        <v>1</v>
      </c>
      <c r="P134" s="85">
        <v>110000</v>
      </c>
      <c r="Q134" s="86">
        <v>438</v>
      </c>
      <c r="R134" s="81" t="s">
        <v>995</v>
      </c>
      <c r="S134" s="22">
        <v>705</v>
      </c>
      <c r="T134" s="83"/>
      <c r="U134" s="204"/>
    </row>
    <row r="135" spans="1:21" ht="186" customHeight="1" x14ac:dyDescent="0.25">
      <c r="A135" s="201" t="s">
        <v>955</v>
      </c>
      <c r="B135" s="87" t="s">
        <v>604</v>
      </c>
      <c r="C135" s="88">
        <v>57705</v>
      </c>
      <c r="D135" s="87" t="s">
        <v>605</v>
      </c>
      <c r="E135" s="87" t="s">
        <v>606</v>
      </c>
      <c r="F135" s="87" t="s">
        <v>722</v>
      </c>
      <c r="G135" s="87" t="s">
        <v>620</v>
      </c>
      <c r="H135" s="87" t="s">
        <v>1068</v>
      </c>
      <c r="I135" s="87" t="s">
        <v>25</v>
      </c>
      <c r="J135" s="89" t="s">
        <v>609</v>
      </c>
      <c r="K135" s="87" t="s">
        <v>14</v>
      </c>
      <c r="L135" s="88" t="s">
        <v>708</v>
      </c>
      <c r="M135" s="88" t="s">
        <v>710</v>
      </c>
      <c r="N135" s="90">
        <v>4600</v>
      </c>
      <c r="O135" s="88">
        <v>1</v>
      </c>
      <c r="P135" s="90">
        <v>4600</v>
      </c>
      <c r="Q135" s="91">
        <v>438</v>
      </c>
      <c r="R135" s="80" t="s">
        <v>995</v>
      </c>
      <c r="S135" s="22">
        <v>706</v>
      </c>
      <c r="T135" s="88"/>
      <c r="U135" s="202"/>
    </row>
    <row r="136" spans="1:21" ht="157.5" customHeight="1" x14ac:dyDescent="0.25">
      <c r="A136" s="201" t="s">
        <v>951</v>
      </c>
      <c r="B136" s="87" t="s">
        <v>604</v>
      </c>
      <c r="C136" s="88">
        <v>55400</v>
      </c>
      <c r="D136" s="87" t="s">
        <v>605</v>
      </c>
      <c r="E136" s="87" t="s">
        <v>606</v>
      </c>
      <c r="F136" s="87" t="s">
        <v>722</v>
      </c>
      <c r="G136" s="87" t="s">
        <v>610</v>
      </c>
      <c r="H136" s="87" t="s">
        <v>611</v>
      </c>
      <c r="I136" s="87" t="s">
        <v>25</v>
      </c>
      <c r="J136" s="89" t="s">
        <v>573</v>
      </c>
      <c r="K136" s="87" t="s">
        <v>14</v>
      </c>
      <c r="L136" s="88" t="s">
        <v>710</v>
      </c>
      <c r="M136" s="88" t="s">
        <v>710</v>
      </c>
      <c r="N136" s="90">
        <v>295</v>
      </c>
      <c r="O136" s="88">
        <v>1</v>
      </c>
      <c r="P136" s="90">
        <v>295</v>
      </c>
      <c r="Q136" s="91">
        <v>439</v>
      </c>
      <c r="R136" s="80" t="s">
        <v>995</v>
      </c>
      <c r="S136" s="22">
        <v>608</v>
      </c>
      <c r="T136" s="88"/>
      <c r="U136" s="202"/>
    </row>
    <row r="137" spans="1:21" ht="32.25" customHeight="1" x14ac:dyDescent="0.25">
      <c r="A137" s="201"/>
      <c r="B137" s="87"/>
      <c r="C137" s="88"/>
      <c r="D137" s="87"/>
      <c r="E137" s="87"/>
      <c r="F137" s="87"/>
      <c r="G137" s="87"/>
      <c r="H137" s="87"/>
      <c r="I137" s="87"/>
      <c r="J137" s="89"/>
      <c r="K137" s="87"/>
      <c r="L137" s="141" t="s">
        <v>1109</v>
      </c>
      <c r="M137" s="88"/>
      <c r="N137" s="90"/>
      <c r="O137" s="88"/>
      <c r="P137" s="142">
        <f>SUM(P100:P136)</f>
        <v>533252</v>
      </c>
      <c r="Q137" s="91"/>
      <c r="R137" s="80"/>
      <c r="S137" s="22"/>
      <c r="T137" s="88"/>
      <c r="U137" s="206"/>
    </row>
    <row r="138" spans="1:21" ht="127.5" customHeight="1" x14ac:dyDescent="0.25">
      <c r="A138" s="201" t="s">
        <v>815</v>
      </c>
      <c r="B138" s="87" t="s">
        <v>217</v>
      </c>
      <c r="C138" s="88">
        <v>53550</v>
      </c>
      <c r="D138" s="87" t="s">
        <v>218</v>
      </c>
      <c r="E138" s="87" t="s">
        <v>219</v>
      </c>
      <c r="F138" s="87" t="s">
        <v>722</v>
      </c>
      <c r="G138" s="87" t="s">
        <v>232</v>
      </c>
      <c r="H138" s="87" t="s">
        <v>1054</v>
      </c>
      <c r="I138" s="87" t="s">
        <v>25</v>
      </c>
      <c r="J138" s="89" t="s">
        <v>234</v>
      </c>
      <c r="K138" s="87" t="s">
        <v>179</v>
      </c>
      <c r="L138" s="88" t="s">
        <v>708</v>
      </c>
      <c r="M138" s="88" t="s">
        <v>710</v>
      </c>
      <c r="N138" s="90">
        <v>10000</v>
      </c>
      <c r="O138" s="88">
        <v>1</v>
      </c>
      <c r="P138" s="90">
        <v>10000</v>
      </c>
      <c r="Q138" s="91">
        <v>491</v>
      </c>
      <c r="R138" s="80" t="s">
        <v>996</v>
      </c>
      <c r="S138" s="29">
        <v>608</v>
      </c>
      <c r="T138" s="88"/>
      <c r="U138" s="202"/>
    </row>
    <row r="139" spans="1:21" ht="64.5" customHeight="1" x14ac:dyDescent="0.25">
      <c r="A139" s="201" t="s">
        <v>965</v>
      </c>
      <c r="B139" s="87" t="s">
        <v>640</v>
      </c>
      <c r="C139" s="88">
        <v>51230</v>
      </c>
      <c r="D139" s="87" t="s">
        <v>641</v>
      </c>
      <c r="E139" s="87" t="s">
        <v>642</v>
      </c>
      <c r="F139" s="87" t="s">
        <v>722</v>
      </c>
      <c r="G139" s="87" t="s">
        <v>648</v>
      </c>
      <c r="H139" s="87" t="s">
        <v>1002</v>
      </c>
      <c r="I139" s="87" t="s">
        <v>6</v>
      </c>
      <c r="J139" s="89">
        <v>4.3</v>
      </c>
      <c r="K139" s="87" t="s">
        <v>89</v>
      </c>
      <c r="L139" s="88" t="s">
        <v>710</v>
      </c>
      <c r="M139" s="88" t="s">
        <v>710</v>
      </c>
      <c r="N139" s="90">
        <v>60000</v>
      </c>
      <c r="O139" s="88">
        <v>1</v>
      </c>
      <c r="P139" s="90">
        <v>53781</v>
      </c>
      <c r="Q139" s="91">
        <v>449</v>
      </c>
      <c r="R139" s="80" t="s">
        <v>996</v>
      </c>
      <c r="S139" s="22">
        <v>608</v>
      </c>
      <c r="T139" s="88"/>
      <c r="U139" s="202"/>
    </row>
    <row r="140" spans="1:21" ht="30" x14ac:dyDescent="0.25">
      <c r="A140" s="203" t="s">
        <v>962</v>
      </c>
      <c r="B140" s="82" t="s">
        <v>640</v>
      </c>
      <c r="C140" s="83">
        <v>53210</v>
      </c>
      <c r="D140" s="82" t="s">
        <v>641</v>
      </c>
      <c r="E140" s="82" t="s">
        <v>642</v>
      </c>
      <c r="F140" s="82" t="s">
        <v>722</v>
      </c>
      <c r="G140" s="82" t="s">
        <v>1055</v>
      </c>
      <c r="H140" s="82" t="s">
        <v>644</v>
      </c>
      <c r="I140" s="82" t="s">
        <v>6</v>
      </c>
      <c r="J140" s="84">
        <v>4.0999999999999996</v>
      </c>
      <c r="K140" s="82" t="s">
        <v>179</v>
      </c>
      <c r="L140" s="83" t="s">
        <v>708</v>
      </c>
      <c r="M140" s="83" t="s">
        <v>708</v>
      </c>
      <c r="N140" s="85">
        <v>75000</v>
      </c>
      <c r="O140" s="83">
        <v>1</v>
      </c>
      <c r="P140" s="85">
        <v>75000</v>
      </c>
      <c r="Q140" s="86">
        <v>451</v>
      </c>
      <c r="R140" s="81" t="s">
        <v>996</v>
      </c>
      <c r="S140" s="29">
        <v>608</v>
      </c>
      <c r="T140" s="83"/>
      <c r="U140" s="204"/>
    </row>
    <row r="141" spans="1:21" ht="45" x14ac:dyDescent="0.25">
      <c r="A141" s="203" t="s">
        <v>964</v>
      </c>
      <c r="B141" s="82" t="s">
        <v>640</v>
      </c>
      <c r="C141" s="83">
        <v>53210</v>
      </c>
      <c r="D141" s="82" t="s">
        <v>641</v>
      </c>
      <c r="E141" s="82" t="s">
        <v>642</v>
      </c>
      <c r="F141" s="82" t="s">
        <v>722</v>
      </c>
      <c r="G141" s="82" t="s">
        <v>647</v>
      </c>
      <c r="H141" s="82" t="s">
        <v>1001</v>
      </c>
      <c r="I141" s="82" t="s">
        <v>25</v>
      </c>
      <c r="J141" s="84"/>
      <c r="K141" s="82" t="s">
        <v>179</v>
      </c>
      <c r="L141" s="83" t="s">
        <v>708</v>
      </c>
      <c r="M141" s="83" t="s">
        <v>710</v>
      </c>
      <c r="N141" s="85">
        <v>65000</v>
      </c>
      <c r="O141" s="83">
        <v>1</v>
      </c>
      <c r="P141" s="85">
        <v>65000</v>
      </c>
      <c r="Q141" s="86">
        <v>453</v>
      </c>
      <c r="R141" s="81" t="s">
        <v>996</v>
      </c>
      <c r="S141" s="22">
        <v>608</v>
      </c>
      <c r="T141" s="83"/>
      <c r="U141" s="204"/>
    </row>
    <row r="142" spans="1:21" ht="171.75" customHeight="1" x14ac:dyDescent="0.25">
      <c r="A142" s="201" t="s">
        <v>795</v>
      </c>
      <c r="B142" s="87" t="s">
        <v>169</v>
      </c>
      <c r="C142" s="88">
        <v>53210</v>
      </c>
      <c r="D142" s="87" t="s">
        <v>175</v>
      </c>
      <c r="E142" s="87" t="s">
        <v>176</v>
      </c>
      <c r="F142" s="87" t="s">
        <v>722</v>
      </c>
      <c r="G142" s="87" t="s">
        <v>177</v>
      </c>
      <c r="H142" s="87" t="s">
        <v>178</v>
      </c>
      <c r="I142" s="87" t="s">
        <v>25</v>
      </c>
      <c r="J142" s="89">
        <v>2.2999999999999998</v>
      </c>
      <c r="K142" s="87" t="s">
        <v>179</v>
      </c>
      <c r="L142" s="88" t="s">
        <v>708</v>
      </c>
      <c r="M142" s="88" t="s">
        <v>710</v>
      </c>
      <c r="N142" s="90">
        <v>2000</v>
      </c>
      <c r="O142" s="88">
        <v>1</v>
      </c>
      <c r="P142" s="90">
        <v>2000</v>
      </c>
      <c r="Q142" s="91">
        <v>383</v>
      </c>
      <c r="R142" s="80" t="s">
        <v>996</v>
      </c>
      <c r="S142" s="29">
        <v>609</v>
      </c>
      <c r="T142" s="88"/>
      <c r="U142" s="202"/>
    </row>
    <row r="143" spans="1:21" ht="220.5" customHeight="1" x14ac:dyDescent="0.25">
      <c r="A143" s="203" t="s">
        <v>794</v>
      </c>
      <c r="B143" s="82" t="s">
        <v>169</v>
      </c>
      <c r="C143" s="83">
        <v>51310</v>
      </c>
      <c r="D143" s="82" t="s">
        <v>170</v>
      </c>
      <c r="E143" s="82" t="s">
        <v>171</v>
      </c>
      <c r="F143" s="82" t="s">
        <v>722</v>
      </c>
      <c r="G143" s="82" t="s">
        <v>172</v>
      </c>
      <c r="H143" s="82" t="s">
        <v>1056</v>
      </c>
      <c r="I143" s="82" t="s">
        <v>6</v>
      </c>
      <c r="J143" s="84" t="s">
        <v>174</v>
      </c>
      <c r="K143" s="82" t="s">
        <v>14</v>
      </c>
      <c r="L143" s="83" t="s">
        <v>710</v>
      </c>
      <c r="M143" s="83" t="s">
        <v>710</v>
      </c>
      <c r="N143" s="85">
        <v>20000</v>
      </c>
      <c r="O143" s="83">
        <v>1</v>
      </c>
      <c r="P143" s="85">
        <v>20000</v>
      </c>
      <c r="Q143" s="86">
        <v>384</v>
      </c>
      <c r="R143" s="81" t="s">
        <v>996</v>
      </c>
      <c r="S143" s="22">
        <v>910</v>
      </c>
      <c r="T143" s="83"/>
      <c r="U143" s="204"/>
    </row>
    <row r="144" spans="1:21" ht="201" customHeight="1" x14ac:dyDescent="0.25">
      <c r="A144" s="203" t="s">
        <v>968</v>
      </c>
      <c r="B144" s="82" t="s">
        <v>627</v>
      </c>
      <c r="C144" s="83">
        <v>51310</v>
      </c>
      <c r="D144" s="82" t="s">
        <v>653</v>
      </c>
      <c r="E144" s="82" t="s">
        <v>654</v>
      </c>
      <c r="F144" s="82" t="s">
        <v>722</v>
      </c>
      <c r="G144" s="82" t="s">
        <v>655</v>
      </c>
      <c r="H144" s="82" t="s">
        <v>1057</v>
      </c>
      <c r="I144" s="82" t="s">
        <v>6</v>
      </c>
      <c r="J144" s="84">
        <v>1.2</v>
      </c>
      <c r="K144" s="82" t="s">
        <v>14</v>
      </c>
      <c r="L144" s="83" t="s">
        <v>710</v>
      </c>
      <c r="M144" s="83" t="s">
        <v>708</v>
      </c>
      <c r="N144" s="85">
        <v>18550</v>
      </c>
      <c r="O144" s="83">
        <v>2</v>
      </c>
      <c r="P144" s="85">
        <v>37100</v>
      </c>
      <c r="Q144" s="86">
        <v>419</v>
      </c>
      <c r="R144" s="81" t="s">
        <v>996</v>
      </c>
      <c r="S144" s="29">
        <v>720</v>
      </c>
      <c r="T144" s="83"/>
      <c r="U144" s="204"/>
    </row>
    <row r="145" spans="1:21" ht="156.75" customHeight="1" x14ac:dyDescent="0.25">
      <c r="A145" s="201" t="s">
        <v>969</v>
      </c>
      <c r="B145" s="87" t="s">
        <v>627</v>
      </c>
      <c r="C145" s="88">
        <v>55400</v>
      </c>
      <c r="D145" s="87" t="s">
        <v>653</v>
      </c>
      <c r="E145" s="87" t="s">
        <v>654</v>
      </c>
      <c r="F145" s="87" t="s">
        <v>722</v>
      </c>
      <c r="G145" s="87" t="s">
        <v>657</v>
      </c>
      <c r="H145" s="87" t="s">
        <v>658</v>
      </c>
      <c r="I145" s="87" t="s">
        <v>25</v>
      </c>
      <c r="J145" s="89">
        <v>1.2</v>
      </c>
      <c r="K145" s="87" t="s">
        <v>7</v>
      </c>
      <c r="L145" s="88" t="s">
        <v>708</v>
      </c>
      <c r="M145" s="88" t="s">
        <v>710</v>
      </c>
      <c r="N145" s="90">
        <v>2000</v>
      </c>
      <c r="O145" s="88">
        <v>1</v>
      </c>
      <c r="P145" s="90">
        <v>2000</v>
      </c>
      <c r="Q145" s="91">
        <v>419</v>
      </c>
      <c r="R145" s="80" t="s">
        <v>996</v>
      </c>
      <c r="S145" s="22">
        <v>720</v>
      </c>
      <c r="T145" s="88"/>
      <c r="U145" s="202"/>
    </row>
    <row r="146" spans="1:21" ht="189.75" customHeight="1" x14ac:dyDescent="0.25">
      <c r="A146" s="201" t="s">
        <v>922</v>
      </c>
      <c r="B146" s="87" t="s">
        <v>525</v>
      </c>
      <c r="C146" s="88">
        <v>51310</v>
      </c>
      <c r="D146" s="87" t="s">
        <v>526</v>
      </c>
      <c r="E146" s="87" t="s">
        <v>527</v>
      </c>
      <c r="F146" s="87" t="s">
        <v>722</v>
      </c>
      <c r="G146" s="87" t="s">
        <v>528</v>
      </c>
      <c r="H146" s="87" t="s">
        <v>529</v>
      </c>
      <c r="I146" s="87" t="s">
        <v>6</v>
      </c>
      <c r="J146" s="89">
        <v>1.2</v>
      </c>
      <c r="K146" s="87" t="s">
        <v>14</v>
      </c>
      <c r="L146" s="88" t="s">
        <v>710</v>
      </c>
      <c r="M146" s="88" t="s">
        <v>708</v>
      </c>
      <c r="N146" s="90">
        <v>18750</v>
      </c>
      <c r="O146" s="88">
        <v>1</v>
      </c>
      <c r="P146" s="90">
        <v>18750</v>
      </c>
      <c r="Q146" s="91">
        <v>387</v>
      </c>
      <c r="R146" s="80" t="s">
        <v>996</v>
      </c>
      <c r="S146" s="22">
        <v>721</v>
      </c>
      <c r="T146" s="88"/>
      <c r="U146" s="202"/>
    </row>
    <row r="147" spans="1:21" ht="141" customHeight="1" x14ac:dyDescent="0.25">
      <c r="A147" s="203" t="s">
        <v>923</v>
      </c>
      <c r="B147" s="82" t="s">
        <v>525</v>
      </c>
      <c r="C147" s="83">
        <v>54100</v>
      </c>
      <c r="D147" s="82" t="s">
        <v>526</v>
      </c>
      <c r="E147" s="82" t="s">
        <v>527</v>
      </c>
      <c r="F147" s="82" t="s">
        <v>722</v>
      </c>
      <c r="G147" s="82" t="s">
        <v>530</v>
      </c>
      <c r="H147" s="82" t="s">
        <v>531</v>
      </c>
      <c r="I147" s="82" t="s">
        <v>25</v>
      </c>
      <c r="J147" s="84">
        <v>1.5</v>
      </c>
      <c r="K147" s="82" t="s">
        <v>168</v>
      </c>
      <c r="L147" s="83" t="s">
        <v>708</v>
      </c>
      <c r="M147" s="83" t="s">
        <v>710</v>
      </c>
      <c r="N147" s="85">
        <v>1000</v>
      </c>
      <c r="O147" s="83">
        <v>1</v>
      </c>
      <c r="P147" s="85">
        <v>1000</v>
      </c>
      <c r="Q147" s="86">
        <v>388</v>
      </c>
      <c r="R147" s="81" t="s">
        <v>996</v>
      </c>
      <c r="S147" s="29">
        <v>670</v>
      </c>
      <c r="T147" s="83"/>
      <c r="U147" s="204"/>
    </row>
    <row r="148" spans="1:21" ht="82.5" customHeight="1" x14ac:dyDescent="0.25">
      <c r="A148" s="201" t="s">
        <v>926</v>
      </c>
      <c r="B148" s="87" t="s">
        <v>525</v>
      </c>
      <c r="C148" s="88">
        <v>53550</v>
      </c>
      <c r="D148" s="87" t="s">
        <v>534</v>
      </c>
      <c r="E148" s="87" t="s">
        <v>535</v>
      </c>
      <c r="F148" s="87" t="s">
        <v>722</v>
      </c>
      <c r="G148" s="87" t="s">
        <v>538</v>
      </c>
      <c r="H148" s="87" t="s">
        <v>539</v>
      </c>
      <c r="I148" s="87" t="s">
        <v>25</v>
      </c>
      <c r="J148" s="89">
        <v>1.3</v>
      </c>
      <c r="K148" s="87" t="s">
        <v>7</v>
      </c>
      <c r="L148" s="88" t="s">
        <v>708</v>
      </c>
      <c r="M148" s="88" t="s">
        <v>710</v>
      </c>
      <c r="N148" s="90">
        <v>2500</v>
      </c>
      <c r="O148" s="88">
        <v>1</v>
      </c>
      <c r="P148" s="90">
        <v>2500</v>
      </c>
      <c r="Q148" s="91">
        <v>416</v>
      </c>
      <c r="R148" s="80" t="s">
        <v>996</v>
      </c>
      <c r="S148" s="22">
        <v>593</v>
      </c>
      <c r="T148" s="88"/>
      <c r="U148" s="202"/>
    </row>
    <row r="149" spans="1:21" ht="60" x14ac:dyDescent="0.25">
      <c r="A149" s="203" t="s">
        <v>927</v>
      </c>
      <c r="B149" s="82" t="s">
        <v>525</v>
      </c>
      <c r="C149" s="83">
        <v>54100</v>
      </c>
      <c r="D149" s="82" t="s">
        <v>534</v>
      </c>
      <c r="E149" s="82" t="s">
        <v>535</v>
      </c>
      <c r="F149" s="82" t="s">
        <v>722</v>
      </c>
      <c r="G149" s="82" t="s">
        <v>540</v>
      </c>
      <c r="H149" s="82" t="s">
        <v>541</v>
      </c>
      <c r="I149" s="82" t="s">
        <v>25</v>
      </c>
      <c r="J149" s="84">
        <v>1.3</v>
      </c>
      <c r="K149" s="82" t="s">
        <v>7</v>
      </c>
      <c r="L149" s="83" t="s">
        <v>708</v>
      </c>
      <c r="M149" s="83" t="s">
        <v>710</v>
      </c>
      <c r="N149" s="85">
        <v>2425</v>
      </c>
      <c r="O149" s="83">
        <v>1</v>
      </c>
      <c r="P149" s="85">
        <v>2425</v>
      </c>
      <c r="Q149" s="86">
        <v>416</v>
      </c>
      <c r="R149" s="81" t="s">
        <v>996</v>
      </c>
      <c r="S149" s="29">
        <v>593</v>
      </c>
      <c r="T149" s="83"/>
      <c r="U149" s="204"/>
    </row>
    <row r="150" spans="1:21" ht="60" x14ac:dyDescent="0.25">
      <c r="A150" s="201" t="s">
        <v>769</v>
      </c>
      <c r="B150" s="87" t="s">
        <v>96</v>
      </c>
      <c r="C150" s="88">
        <v>51230</v>
      </c>
      <c r="D150" s="87" t="s">
        <v>97</v>
      </c>
      <c r="E150" s="87" t="s">
        <v>98</v>
      </c>
      <c r="F150" s="87" t="s">
        <v>722</v>
      </c>
      <c r="G150" s="87" t="s">
        <v>1007</v>
      </c>
      <c r="H150" s="87" t="s">
        <v>99</v>
      </c>
      <c r="I150" s="87" t="s">
        <v>6</v>
      </c>
      <c r="J150" s="89" t="s">
        <v>100</v>
      </c>
      <c r="K150" s="87" t="s">
        <v>14</v>
      </c>
      <c r="L150" s="88" t="s">
        <v>708</v>
      </c>
      <c r="M150" s="88" t="s">
        <v>710</v>
      </c>
      <c r="N150" s="90">
        <v>54000</v>
      </c>
      <c r="O150" s="88">
        <v>1</v>
      </c>
      <c r="P150" s="90">
        <v>46528</v>
      </c>
      <c r="Q150" s="91">
        <v>350</v>
      </c>
      <c r="R150" s="80" t="s">
        <v>996</v>
      </c>
      <c r="S150" s="22">
        <v>593</v>
      </c>
      <c r="T150" s="88"/>
      <c r="U150" s="202"/>
    </row>
    <row r="151" spans="1:21" ht="60" x14ac:dyDescent="0.25">
      <c r="A151" s="203" t="s">
        <v>770</v>
      </c>
      <c r="B151" s="82" t="s">
        <v>96</v>
      </c>
      <c r="C151" s="83">
        <v>54100</v>
      </c>
      <c r="D151" s="82" t="s">
        <v>97</v>
      </c>
      <c r="E151" s="82" t="s">
        <v>98</v>
      </c>
      <c r="F151" s="82" t="s">
        <v>722</v>
      </c>
      <c r="G151" s="82" t="s">
        <v>101</v>
      </c>
      <c r="H151" s="82" t="s">
        <v>102</v>
      </c>
      <c r="I151" s="82" t="s">
        <v>25</v>
      </c>
      <c r="J151" s="84" t="s">
        <v>100</v>
      </c>
      <c r="K151" s="82" t="s">
        <v>14</v>
      </c>
      <c r="L151" s="83" t="s">
        <v>708</v>
      </c>
      <c r="M151" s="83" t="s">
        <v>710</v>
      </c>
      <c r="N151" s="85">
        <v>30000</v>
      </c>
      <c r="O151" s="83">
        <v>1</v>
      </c>
      <c r="P151" s="85">
        <v>30000</v>
      </c>
      <c r="Q151" s="86">
        <v>350</v>
      </c>
      <c r="R151" s="81" t="s">
        <v>996</v>
      </c>
      <c r="S151" s="29">
        <v>593</v>
      </c>
      <c r="T151" s="83"/>
      <c r="U151" s="204"/>
    </row>
    <row r="152" spans="1:21" ht="59.25" customHeight="1" x14ac:dyDescent="0.25">
      <c r="A152" s="201" t="s">
        <v>975</v>
      </c>
      <c r="B152" s="87" t="s">
        <v>96</v>
      </c>
      <c r="C152" s="88">
        <v>53550</v>
      </c>
      <c r="D152" s="87" t="s">
        <v>673</v>
      </c>
      <c r="E152" s="87" t="s">
        <v>674</v>
      </c>
      <c r="F152" s="87" t="s">
        <v>722</v>
      </c>
      <c r="G152" s="87" t="s">
        <v>675</v>
      </c>
      <c r="H152" s="87" t="s">
        <v>1117</v>
      </c>
      <c r="I152" s="87" t="s">
        <v>25</v>
      </c>
      <c r="J152" s="89">
        <v>1.3</v>
      </c>
      <c r="K152" s="87" t="s">
        <v>112</v>
      </c>
      <c r="L152" s="88" t="s">
        <v>708</v>
      </c>
      <c r="M152" s="88" t="s">
        <v>710</v>
      </c>
      <c r="N152" s="90">
        <v>28700</v>
      </c>
      <c r="O152" s="88">
        <v>1</v>
      </c>
      <c r="P152" s="90">
        <v>60150</v>
      </c>
      <c r="Q152" s="91">
        <v>423</v>
      </c>
      <c r="R152" s="80" t="s">
        <v>996</v>
      </c>
      <c r="S152" s="29">
        <v>768</v>
      </c>
      <c r="T152" s="88"/>
      <c r="U152" s="202"/>
    </row>
    <row r="153" spans="1:21" ht="98.25" customHeight="1" x14ac:dyDescent="0.25">
      <c r="A153" s="203" t="s">
        <v>976</v>
      </c>
      <c r="B153" s="82" t="s">
        <v>96</v>
      </c>
      <c r="C153" s="83">
        <v>53550</v>
      </c>
      <c r="D153" s="82" t="s">
        <v>673</v>
      </c>
      <c r="E153" s="82" t="s">
        <v>674</v>
      </c>
      <c r="F153" s="82" t="s">
        <v>722</v>
      </c>
      <c r="G153" s="82" t="s">
        <v>676</v>
      </c>
      <c r="H153" s="82" t="s">
        <v>1060</v>
      </c>
      <c r="I153" s="82" t="s">
        <v>25</v>
      </c>
      <c r="J153" s="84">
        <v>1.3</v>
      </c>
      <c r="K153" s="82" t="s">
        <v>112</v>
      </c>
      <c r="L153" s="83" t="s">
        <v>708</v>
      </c>
      <c r="M153" s="83" t="s">
        <v>710</v>
      </c>
      <c r="N153" s="85">
        <v>8000</v>
      </c>
      <c r="O153" s="83">
        <v>1</v>
      </c>
      <c r="P153" s="85">
        <v>10000</v>
      </c>
      <c r="Q153" s="86">
        <v>423</v>
      </c>
      <c r="R153" s="81" t="s">
        <v>996</v>
      </c>
      <c r="S153" s="29">
        <v>912</v>
      </c>
      <c r="T153" s="83"/>
      <c r="U153" s="204"/>
    </row>
    <row r="154" spans="1:21" ht="244.5" customHeight="1" x14ac:dyDescent="0.25">
      <c r="A154" s="201" t="s">
        <v>977</v>
      </c>
      <c r="B154" s="87" t="s">
        <v>96</v>
      </c>
      <c r="C154" s="88">
        <v>51230</v>
      </c>
      <c r="D154" s="87" t="s">
        <v>673</v>
      </c>
      <c r="E154" s="87" t="s">
        <v>674</v>
      </c>
      <c r="F154" s="87" t="s">
        <v>722</v>
      </c>
      <c r="G154" s="87" t="s">
        <v>678</v>
      </c>
      <c r="H154" s="87" t="s">
        <v>1061</v>
      </c>
      <c r="I154" s="87" t="s">
        <v>6</v>
      </c>
      <c r="J154" s="89" t="s">
        <v>680</v>
      </c>
      <c r="K154" s="87" t="s">
        <v>14</v>
      </c>
      <c r="L154" s="88" t="s">
        <v>710</v>
      </c>
      <c r="M154" s="88" t="s">
        <v>708</v>
      </c>
      <c r="N154" s="90">
        <v>54297</v>
      </c>
      <c r="O154" s="88">
        <v>1</v>
      </c>
      <c r="P154" s="90">
        <v>46528</v>
      </c>
      <c r="Q154" s="91">
        <v>424</v>
      </c>
      <c r="R154" s="80" t="s">
        <v>996</v>
      </c>
      <c r="S154" s="29">
        <v>769</v>
      </c>
      <c r="T154" s="88"/>
      <c r="U154" s="202"/>
    </row>
    <row r="155" spans="1:21" ht="111" customHeight="1" x14ac:dyDescent="0.25">
      <c r="A155" s="203" t="s">
        <v>980</v>
      </c>
      <c r="B155" s="82" t="s">
        <v>96</v>
      </c>
      <c r="C155" s="83">
        <v>53500</v>
      </c>
      <c r="D155" s="82" t="s">
        <v>673</v>
      </c>
      <c r="E155" s="82" t="s">
        <v>674</v>
      </c>
      <c r="F155" s="82" t="s">
        <v>722</v>
      </c>
      <c r="G155" s="82" t="s">
        <v>684</v>
      </c>
      <c r="H155" s="82" t="s">
        <v>685</v>
      </c>
      <c r="I155" s="82" t="s">
        <v>25</v>
      </c>
      <c r="J155" s="84" t="s">
        <v>680</v>
      </c>
      <c r="K155" s="82" t="s">
        <v>686</v>
      </c>
      <c r="L155" s="83" t="s">
        <v>710</v>
      </c>
      <c r="M155" s="83" t="s">
        <v>710</v>
      </c>
      <c r="N155" s="85">
        <v>38000</v>
      </c>
      <c r="O155" s="83">
        <v>1</v>
      </c>
      <c r="P155" s="85">
        <v>38000</v>
      </c>
      <c r="Q155" s="86">
        <v>424</v>
      </c>
      <c r="R155" s="81" t="s">
        <v>996</v>
      </c>
      <c r="S155" s="29"/>
      <c r="T155" s="83"/>
      <c r="U155" s="204"/>
    </row>
    <row r="156" spans="1:21" ht="131.25" customHeight="1" x14ac:dyDescent="0.25">
      <c r="A156" s="211" t="s">
        <v>978</v>
      </c>
      <c r="B156" s="114" t="s">
        <v>96</v>
      </c>
      <c r="C156" s="115">
        <v>51310</v>
      </c>
      <c r="D156" s="114" t="s">
        <v>673</v>
      </c>
      <c r="E156" s="114" t="s">
        <v>674</v>
      </c>
      <c r="F156" s="114" t="s">
        <v>722</v>
      </c>
      <c r="G156" s="114" t="s">
        <v>681</v>
      </c>
      <c r="H156" s="114" t="s">
        <v>682</v>
      </c>
      <c r="I156" s="114" t="s">
        <v>6</v>
      </c>
      <c r="J156" s="116" t="s">
        <v>680</v>
      </c>
      <c r="K156" s="114" t="s">
        <v>7</v>
      </c>
      <c r="L156" s="115" t="s">
        <v>708</v>
      </c>
      <c r="M156" s="115" t="s">
        <v>708</v>
      </c>
      <c r="N156" s="117">
        <v>19500</v>
      </c>
      <c r="O156" s="115">
        <v>3</v>
      </c>
      <c r="P156" s="117">
        <v>54000</v>
      </c>
      <c r="Q156" s="118">
        <v>425</v>
      </c>
      <c r="R156" s="119" t="s">
        <v>996</v>
      </c>
      <c r="S156" s="15"/>
      <c r="T156" s="115"/>
      <c r="U156" s="212"/>
    </row>
    <row r="157" spans="1:21" ht="27" customHeight="1" x14ac:dyDescent="0.25">
      <c r="A157" s="213"/>
      <c r="B157" s="108"/>
      <c r="C157" s="109"/>
      <c r="D157" s="108"/>
      <c r="E157" s="108"/>
      <c r="F157" s="108"/>
      <c r="G157" s="108"/>
      <c r="H157" s="108"/>
      <c r="I157" s="108"/>
      <c r="J157" s="110"/>
      <c r="K157" s="108"/>
      <c r="L157" s="121" t="s">
        <v>1110</v>
      </c>
      <c r="M157" s="109"/>
      <c r="N157" s="111"/>
      <c r="O157" s="109"/>
      <c r="P157" s="122">
        <f>SUM(P138:P156)</f>
        <v>574762</v>
      </c>
      <c r="Q157" s="112"/>
      <c r="R157" s="113"/>
      <c r="S157" s="15"/>
      <c r="T157" s="109"/>
      <c r="U157" s="214"/>
    </row>
    <row r="158" spans="1:21" ht="25.5" customHeight="1" x14ac:dyDescent="0.25">
      <c r="A158" s="207"/>
      <c r="B158" s="73"/>
      <c r="C158" s="74"/>
      <c r="D158" s="73"/>
      <c r="E158" s="73"/>
      <c r="F158" s="73"/>
      <c r="G158" s="73"/>
      <c r="H158" s="73"/>
      <c r="I158" s="73"/>
      <c r="J158" s="75"/>
      <c r="K158" s="73"/>
      <c r="L158" s="100" t="s">
        <v>1024</v>
      </c>
      <c r="M158" s="106"/>
      <c r="N158" s="76"/>
      <c r="O158" s="74"/>
      <c r="P158" s="77">
        <f>P157+P137</f>
        <v>1108014</v>
      </c>
      <c r="Q158" s="78"/>
      <c r="R158" s="79"/>
      <c r="S158" s="29">
        <v>486</v>
      </c>
      <c r="T158" s="106"/>
      <c r="U158" s="208"/>
    </row>
    <row r="159" spans="1:21" ht="39" customHeight="1" x14ac:dyDescent="0.25">
      <c r="A159" s="215" t="s">
        <v>1013</v>
      </c>
      <c r="B159" s="13"/>
      <c r="C159" s="14"/>
      <c r="D159" s="34"/>
      <c r="E159" s="14"/>
      <c r="F159" s="13"/>
      <c r="G159" s="13"/>
      <c r="H159" s="14"/>
      <c r="I159" s="13"/>
      <c r="J159" s="35"/>
      <c r="K159" s="13"/>
      <c r="L159" s="30"/>
      <c r="M159" s="30"/>
      <c r="N159" s="31"/>
      <c r="O159" s="32"/>
      <c r="P159" s="31"/>
      <c r="Q159" s="33"/>
      <c r="R159" s="33"/>
      <c r="S159" s="22">
        <v>604</v>
      </c>
      <c r="T159" s="30"/>
      <c r="U159" s="210"/>
    </row>
    <row r="160" spans="1:21" ht="222.75" customHeight="1" x14ac:dyDescent="0.25">
      <c r="A160" s="201" t="s">
        <v>898</v>
      </c>
      <c r="B160" s="87" t="s">
        <v>456</v>
      </c>
      <c r="C160" s="88">
        <v>51310</v>
      </c>
      <c r="D160" s="87" t="s">
        <v>457</v>
      </c>
      <c r="E160" s="87" t="s">
        <v>726</v>
      </c>
      <c r="F160" s="87" t="s">
        <v>723</v>
      </c>
      <c r="G160" s="87" t="s">
        <v>458</v>
      </c>
      <c r="H160" s="87" t="s">
        <v>1069</v>
      </c>
      <c r="I160" s="87" t="s">
        <v>6</v>
      </c>
      <c r="J160" s="89" t="s">
        <v>460</v>
      </c>
      <c r="K160" s="87" t="s">
        <v>28</v>
      </c>
      <c r="L160" s="88" t="s">
        <v>710</v>
      </c>
      <c r="M160" s="88" t="s">
        <v>710</v>
      </c>
      <c r="N160" s="90">
        <v>19859</v>
      </c>
      <c r="O160" s="88">
        <v>1</v>
      </c>
      <c r="P160" s="90">
        <v>19859</v>
      </c>
      <c r="Q160" s="91">
        <v>268</v>
      </c>
      <c r="R160" s="80" t="s">
        <v>995</v>
      </c>
      <c r="S160" s="22">
        <v>568</v>
      </c>
      <c r="T160" s="88"/>
      <c r="U160" s="202"/>
    </row>
    <row r="161" spans="1:21" ht="368.25" customHeight="1" x14ac:dyDescent="0.25">
      <c r="A161" s="203" t="s">
        <v>899</v>
      </c>
      <c r="B161" s="82" t="s">
        <v>456</v>
      </c>
      <c r="C161" s="83">
        <v>51310</v>
      </c>
      <c r="D161" s="82" t="s">
        <v>457</v>
      </c>
      <c r="E161" s="82" t="s">
        <v>726</v>
      </c>
      <c r="F161" s="82" t="s">
        <v>723</v>
      </c>
      <c r="G161" s="82" t="s">
        <v>1070</v>
      </c>
      <c r="H161" s="82" t="s">
        <v>1071</v>
      </c>
      <c r="I161" s="82" t="s">
        <v>6</v>
      </c>
      <c r="J161" s="84">
        <v>4.0999999999999996</v>
      </c>
      <c r="K161" s="82" t="s">
        <v>7</v>
      </c>
      <c r="L161" s="83" t="s">
        <v>708</v>
      </c>
      <c r="M161" s="83" t="s">
        <v>708</v>
      </c>
      <c r="N161" s="85">
        <v>9000</v>
      </c>
      <c r="O161" s="83">
        <v>1</v>
      </c>
      <c r="P161" s="85">
        <v>9000</v>
      </c>
      <c r="Q161" s="86">
        <v>344</v>
      </c>
      <c r="R161" s="81" t="s">
        <v>995</v>
      </c>
      <c r="S161" s="22">
        <v>815</v>
      </c>
      <c r="T161" s="83"/>
      <c r="U161" s="204"/>
    </row>
    <row r="162" spans="1:21" ht="190.5" customHeight="1" x14ac:dyDescent="0.25">
      <c r="A162" s="201" t="s">
        <v>900</v>
      </c>
      <c r="B162" s="87" t="s">
        <v>456</v>
      </c>
      <c r="C162" s="88">
        <v>54100</v>
      </c>
      <c r="D162" s="87" t="s">
        <v>457</v>
      </c>
      <c r="E162" s="87" t="s">
        <v>726</v>
      </c>
      <c r="F162" s="87" t="s">
        <v>723</v>
      </c>
      <c r="G162" s="87" t="s">
        <v>463</v>
      </c>
      <c r="H162" s="87" t="s">
        <v>464</v>
      </c>
      <c r="I162" s="87" t="s">
        <v>25</v>
      </c>
      <c r="J162" s="89">
        <v>4.0999999999999996</v>
      </c>
      <c r="K162" s="87" t="s">
        <v>14</v>
      </c>
      <c r="L162" s="88" t="s">
        <v>710</v>
      </c>
      <c r="M162" s="88" t="s">
        <v>710</v>
      </c>
      <c r="N162" s="90">
        <v>3000</v>
      </c>
      <c r="O162" s="88">
        <v>1</v>
      </c>
      <c r="P162" s="90">
        <v>3000</v>
      </c>
      <c r="Q162" s="91">
        <v>344</v>
      </c>
      <c r="R162" s="80" t="s">
        <v>995</v>
      </c>
      <c r="S162" s="22">
        <v>598</v>
      </c>
      <c r="T162" s="88"/>
      <c r="U162" s="202"/>
    </row>
    <row r="163" spans="1:21" ht="280.5" customHeight="1" x14ac:dyDescent="0.25">
      <c r="A163" s="201" t="s">
        <v>771</v>
      </c>
      <c r="B163" s="87" t="s">
        <v>103</v>
      </c>
      <c r="C163" s="88">
        <v>51230</v>
      </c>
      <c r="D163" s="87" t="s">
        <v>104</v>
      </c>
      <c r="E163" s="87" t="s">
        <v>105</v>
      </c>
      <c r="F163" s="87" t="s">
        <v>723</v>
      </c>
      <c r="G163" s="87" t="s">
        <v>106</v>
      </c>
      <c r="H163" s="87" t="s">
        <v>1072</v>
      </c>
      <c r="I163" s="87" t="s">
        <v>6</v>
      </c>
      <c r="J163" s="89">
        <v>3.1</v>
      </c>
      <c r="K163" s="87" t="s">
        <v>14</v>
      </c>
      <c r="L163" s="88" t="s">
        <v>710</v>
      </c>
      <c r="M163" s="88" t="s">
        <v>708</v>
      </c>
      <c r="N163" s="90">
        <v>43204</v>
      </c>
      <c r="O163" s="88">
        <v>1</v>
      </c>
      <c r="P163" s="90">
        <v>43204</v>
      </c>
      <c r="Q163" s="91">
        <v>328</v>
      </c>
      <c r="R163" s="80" t="s">
        <v>995</v>
      </c>
      <c r="S163" s="29">
        <v>596</v>
      </c>
      <c r="T163" s="88"/>
      <c r="U163" s="202"/>
    </row>
    <row r="164" spans="1:21" ht="186.75" customHeight="1" x14ac:dyDescent="0.25">
      <c r="A164" s="203" t="s">
        <v>772</v>
      </c>
      <c r="B164" s="82" t="s">
        <v>103</v>
      </c>
      <c r="C164" s="83">
        <v>51310</v>
      </c>
      <c r="D164" s="82" t="s">
        <v>104</v>
      </c>
      <c r="E164" s="82" t="s">
        <v>105</v>
      </c>
      <c r="F164" s="82" t="s">
        <v>723</v>
      </c>
      <c r="G164" s="82" t="s">
        <v>108</v>
      </c>
      <c r="H164" s="82" t="s">
        <v>109</v>
      </c>
      <c r="I164" s="82" t="s">
        <v>6</v>
      </c>
      <c r="J164" s="84">
        <v>3.1</v>
      </c>
      <c r="K164" s="82" t="s">
        <v>7</v>
      </c>
      <c r="L164" s="83" t="s">
        <v>710</v>
      </c>
      <c r="M164" s="83" t="s">
        <v>708</v>
      </c>
      <c r="N164" s="85">
        <v>33330</v>
      </c>
      <c r="O164" s="83">
        <v>1</v>
      </c>
      <c r="P164" s="85">
        <v>33330</v>
      </c>
      <c r="Q164" s="86">
        <v>328</v>
      </c>
      <c r="R164" s="81" t="s">
        <v>995</v>
      </c>
      <c r="S164" s="22">
        <v>598</v>
      </c>
      <c r="T164" s="83"/>
      <c r="U164" s="204"/>
    </row>
    <row r="165" spans="1:21" ht="60" x14ac:dyDescent="0.25">
      <c r="A165" s="201" t="s">
        <v>773</v>
      </c>
      <c r="B165" s="87" t="s">
        <v>103</v>
      </c>
      <c r="C165" s="88">
        <v>54100</v>
      </c>
      <c r="D165" s="87" t="s">
        <v>104</v>
      </c>
      <c r="E165" s="87" t="s">
        <v>105</v>
      </c>
      <c r="F165" s="87" t="s">
        <v>723</v>
      </c>
      <c r="G165" s="87" t="s">
        <v>110</v>
      </c>
      <c r="H165" s="87" t="s">
        <v>111</v>
      </c>
      <c r="I165" s="87" t="s">
        <v>25</v>
      </c>
      <c r="J165" s="89">
        <v>3.1</v>
      </c>
      <c r="K165" s="87" t="s">
        <v>112</v>
      </c>
      <c r="L165" s="88" t="s">
        <v>708</v>
      </c>
      <c r="M165" s="88" t="s">
        <v>708</v>
      </c>
      <c r="N165" s="90">
        <v>2200</v>
      </c>
      <c r="O165" s="88">
        <v>1</v>
      </c>
      <c r="P165" s="90">
        <v>2200</v>
      </c>
      <c r="Q165" s="91">
        <v>328</v>
      </c>
      <c r="R165" s="80" t="s">
        <v>995</v>
      </c>
      <c r="S165" s="29">
        <v>601</v>
      </c>
      <c r="T165" s="88"/>
      <c r="U165" s="202"/>
    </row>
    <row r="166" spans="1:21" ht="141.75" customHeight="1" x14ac:dyDescent="0.25">
      <c r="A166" s="203" t="s">
        <v>774</v>
      </c>
      <c r="B166" s="82" t="s">
        <v>103</v>
      </c>
      <c r="C166" s="83">
        <v>53500</v>
      </c>
      <c r="D166" s="82" t="s">
        <v>104</v>
      </c>
      <c r="E166" s="82" t="s">
        <v>105</v>
      </c>
      <c r="F166" s="82" t="s">
        <v>723</v>
      </c>
      <c r="G166" s="82" t="s">
        <v>113</v>
      </c>
      <c r="H166" s="82" t="s">
        <v>114</v>
      </c>
      <c r="I166" s="82" t="s">
        <v>25</v>
      </c>
      <c r="J166" s="84">
        <v>3.1</v>
      </c>
      <c r="K166" s="82" t="s">
        <v>112</v>
      </c>
      <c r="L166" s="83" t="s">
        <v>710</v>
      </c>
      <c r="M166" s="83" t="s">
        <v>710</v>
      </c>
      <c r="N166" s="85">
        <v>5500</v>
      </c>
      <c r="O166" s="83">
        <v>1</v>
      </c>
      <c r="P166" s="85">
        <v>5500</v>
      </c>
      <c r="Q166" s="86">
        <v>328</v>
      </c>
      <c r="R166" s="81" t="s">
        <v>995</v>
      </c>
      <c r="S166" s="29">
        <v>601</v>
      </c>
      <c r="T166" s="83"/>
      <c r="U166" s="204"/>
    </row>
    <row r="167" spans="1:21" ht="101.25" customHeight="1" x14ac:dyDescent="0.25">
      <c r="A167" s="201" t="s">
        <v>775</v>
      </c>
      <c r="B167" s="87" t="s">
        <v>103</v>
      </c>
      <c r="C167" s="88">
        <v>55400</v>
      </c>
      <c r="D167" s="87" t="s">
        <v>104</v>
      </c>
      <c r="E167" s="87" t="s">
        <v>105</v>
      </c>
      <c r="F167" s="87" t="s">
        <v>723</v>
      </c>
      <c r="G167" s="87" t="s">
        <v>115</v>
      </c>
      <c r="H167" s="87" t="s">
        <v>1073</v>
      </c>
      <c r="I167" s="87" t="s">
        <v>25</v>
      </c>
      <c r="J167" s="89">
        <v>3.1</v>
      </c>
      <c r="K167" s="87" t="s">
        <v>89</v>
      </c>
      <c r="L167" s="88" t="s">
        <v>708</v>
      </c>
      <c r="M167" s="88" t="s">
        <v>708</v>
      </c>
      <c r="N167" s="90">
        <v>180</v>
      </c>
      <c r="O167" s="88">
        <v>1</v>
      </c>
      <c r="P167" s="90">
        <v>180</v>
      </c>
      <c r="Q167" s="91">
        <v>328</v>
      </c>
      <c r="R167" s="80" t="s">
        <v>995</v>
      </c>
      <c r="S167" s="29">
        <v>604</v>
      </c>
      <c r="T167" s="88"/>
      <c r="U167" s="202"/>
    </row>
    <row r="168" spans="1:21" ht="45" x14ac:dyDescent="0.25">
      <c r="A168" s="203" t="s">
        <v>776</v>
      </c>
      <c r="B168" s="82" t="s">
        <v>103</v>
      </c>
      <c r="C168" s="83">
        <v>53210</v>
      </c>
      <c r="D168" s="82" t="s">
        <v>104</v>
      </c>
      <c r="E168" s="82" t="s">
        <v>105</v>
      </c>
      <c r="F168" s="82" t="s">
        <v>723</v>
      </c>
      <c r="G168" s="82" t="s">
        <v>117</v>
      </c>
      <c r="H168" s="82" t="s">
        <v>118</v>
      </c>
      <c r="I168" s="82" t="s">
        <v>25</v>
      </c>
      <c r="J168" s="84">
        <v>3.1</v>
      </c>
      <c r="K168" s="82" t="s">
        <v>28</v>
      </c>
      <c r="L168" s="83" t="s">
        <v>708</v>
      </c>
      <c r="M168" s="83" t="s">
        <v>710</v>
      </c>
      <c r="N168" s="85">
        <v>500</v>
      </c>
      <c r="O168" s="83">
        <v>1</v>
      </c>
      <c r="P168" s="85">
        <v>500</v>
      </c>
      <c r="Q168" s="86">
        <v>328</v>
      </c>
      <c r="R168" s="81" t="s">
        <v>995</v>
      </c>
      <c r="S168" s="29">
        <v>567</v>
      </c>
      <c r="T168" s="83"/>
      <c r="U168" s="204"/>
    </row>
    <row r="169" spans="1:21" ht="75.75" customHeight="1" x14ac:dyDescent="0.25">
      <c r="A169" s="203" t="s">
        <v>901</v>
      </c>
      <c r="B169" s="82" t="s">
        <v>465</v>
      </c>
      <c r="C169" s="83">
        <v>51310</v>
      </c>
      <c r="D169" s="82" t="s">
        <v>466</v>
      </c>
      <c r="E169" s="82" t="s">
        <v>188</v>
      </c>
      <c r="F169" s="82" t="s">
        <v>723</v>
      </c>
      <c r="G169" s="82" t="s">
        <v>467</v>
      </c>
      <c r="H169" s="82" t="s">
        <v>468</v>
      </c>
      <c r="I169" s="82" t="s">
        <v>6</v>
      </c>
      <c r="J169" s="84">
        <v>4.0999999999999996</v>
      </c>
      <c r="K169" s="82" t="s">
        <v>14</v>
      </c>
      <c r="L169" s="83" t="s">
        <v>710</v>
      </c>
      <c r="M169" s="83" t="s">
        <v>708</v>
      </c>
      <c r="N169" s="85">
        <v>90000</v>
      </c>
      <c r="O169" s="83">
        <v>1</v>
      </c>
      <c r="P169" s="85">
        <v>90000</v>
      </c>
      <c r="Q169" s="86">
        <v>459</v>
      </c>
      <c r="R169" s="81" t="s">
        <v>995</v>
      </c>
      <c r="S169" s="22">
        <v>563</v>
      </c>
      <c r="T169" s="83"/>
      <c r="U169" s="204"/>
    </row>
    <row r="170" spans="1:21" ht="158.25" customHeight="1" x14ac:dyDescent="0.25">
      <c r="A170" s="203" t="s">
        <v>970</v>
      </c>
      <c r="B170" s="82" t="s">
        <v>659</v>
      </c>
      <c r="C170" s="83">
        <v>51220</v>
      </c>
      <c r="D170" s="82" t="s">
        <v>660</v>
      </c>
      <c r="E170" s="82" t="s">
        <v>203</v>
      </c>
      <c r="F170" s="82" t="s">
        <v>723</v>
      </c>
      <c r="G170" s="82" t="s">
        <v>1009</v>
      </c>
      <c r="H170" s="82" t="s">
        <v>661</v>
      </c>
      <c r="I170" s="82" t="s">
        <v>6</v>
      </c>
      <c r="J170" s="84">
        <v>4.0999999999999996</v>
      </c>
      <c r="K170" s="82" t="s">
        <v>14</v>
      </c>
      <c r="L170" s="83" t="s">
        <v>708</v>
      </c>
      <c r="M170" s="83" t="s">
        <v>710</v>
      </c>
      <c r="N170" s="85">
        <v>54213</v>
      </c>
      <c r="O170" s="83">
        <v>1</v>
      </c>
      <c r="P170" s="85">
        <v>64765</v>
      </c>
      <c r="Q170" s="86">
        <v>340</v>
      </c>
      <c r="R170" s="81" t="s">
        <v>995</v>
      </c>
      <c r="S170" s="29">
        <v>565</v>
      </c>
      <c r="T170" s="83"/>
      <c r="U170" s="204"/>
    </row>
    <row r="171" spans="1:21" ht="243.75" customHeight="1" x14ac:dyDescent="0.25">
      <c r="A171" s="201" t="s">
        <v>971</v>
      </c>
      <c r="B171" s="87" t="s">
        <v>659</v>
      </c>
      <c r="C171" s="88">
        <v>51250</v>
      </c>
      <c r="D171" s="87" t="s">
        <v>660</v>
      </c>
      <c r="E171" s="87" t="s">
        <v>203</v>
      </c>
      <c r="F171" s="87" t="s">
        <v>723</v>
      </c>
      <c r="G171" s="87" t="s">
        <v>662</v>
      </c>
      <c r="H171" s="87" t="s">
        <v>663</v>
      </c>
      <c r="I171" s="87" t="s">
        <v>6</v>
      </c>
      <c r="J171" s="89">
        <v>4.0999999999999996</v>
      </c>
      <c r="K171" s="87" t="s">
        <v>7</v>
      </c>
      <c r="L171" s="88" t="s">
        <v>708</v>
      </c>
      <c r="M171" s="88" t="s">
        <v>710</v>
      </c>
      <c r="N171" s="90">
        <v>64242</v>
      </c>
      <c r="O171" s="88">
        <v>1</v>
      </c>
      <c r="P171" s="90">
        <v>64242</v>
      </c>
      <c r="Q171" s="91">
        <v>340</v>
      </c>
      <c r="R171" s="80" t="s">
        <v>995</v>
      </c>
      <c r="S171" s="22">
        <v>567</v>
      </c>
      <c r="T171" s="88"/>
      <c r="U171" s="202"/>
    </row>
    <row r="172" spans="1:21" ht="172.5" customHeight="1" x14ac:dyDescent="0.25">
      <c r="A172" s="203" t="s">
        <v>972</v>
      </c>
      <c r="B172" s="82" t="s">
        <v>659</v>
      </c>
      <c r="C172" s="83">
        <v>53210</v>
      </c>
      <c r="D172" s="82" t="s">
        <v>660</v>
      </c>
      <c r="E172" s="82" t="s">
        <v>203</v>
      </c>
      <c r="F172" s="82" t="s">
        <v>723</v>
      </c>
      <c r="G172" s="82" t="s">
        <v>664</v>
      </c>
      <c r="H172" s="82" t="s">
        <v>665</v>
      </c>
      <c r="I172" s="82" t="s">
        <v>6</v>
      </c>
      <c r="J172" s="84">
        <v>4.0999999999999996</v>
      </c>
      <c r="K172" s="82" t="s">
        <v>28</v>
      </c>
      <c r="L172" s="83" t="s">
        <v>708</v>
      </c>
      <c r="M172" s="83" t="s">
        <v>708</v>
      </c>
      <c r="N172" s="85">
        <v>10000</v>
      </c>
      <c r="O172" s="83">
        <v>1</v>
      </c>
      <c r="P172" s="85">
        <v>10000</v>
      </c>
      <c r="Q172" s="86">
        <v>340</v>
      </c>
      <c r="R172" s="81" t="s">
        <v>995</v>
      </c>
      <c r="S172" s="29">
        <v>892</v>
      </c>
      <c r="T172" s="83"/>
      <c r="U172" s="204"/>
    </row>
    <row r="173" spans="1:21" ht="99" customHeight="1" x14ac:dyDescent="0.25">
      <c r="A173" s="203" t="s">
        <v>893</v>
      </c>
      <c r="B173" s="82" t="s">
        <v>437</v>
      </c>
      <c r="C173" s="83">
        <v>53550</v>
      </c>
      <c r="D173" s="82" t="s">
        <v>438</v>
      </c>
      <c r="E173" s="82" t="s">
        <v>439</v>
      </c>
      <c r="F173" s="82" t="s">
        <v>723</v>
      </c>
      <c r="G173" s="82" t="s">
        <v>445</v>
      </c>
      <c r="H173" s="82" t="s">
        <v>446</v>
      </c>
      <c r="I173" s="82" t="s">
        <v>25</v>
      </c>
      <c r="J173" s="84" t="s">
        <v>442</v>
      </c>
      <c r="K173" s="82" t="s">
        <v>7</v>
      </c>
      <c r="L173" s="83" t="s">
        <v>708</v>
      </c>
      <c r="M173" s="83" t="s">
        <v>708</v>
      </c>
      <c r="N173" s="85">
        <v>4000</v>
      </c>
      <c r="O173" s="83">
        <v>1</v>
      </c>
      <c r="P173" s="85">
        <v>4000</v>
      </c>
      <c r="Q173" s="86">
        <v>341</v>
      </c>
      <c r="R173" s="81" t="s">
        <v>995</v>
      </c>
      <c r="S173" s="22">
        <v>601</v>
      </c>
      <c r="T173" s="83"/>
      <c r="U173" s="204"/>
    </row>
    <row r="174" spans="1:21" ht="189.75" customHeight="1" x14ac:dyDescent="0.25">
      <c r="A174" s="201" t="s">
        <v>894</v>
      </c>
      <c r="B174" s="87" t="s">
        <v>437</v>
      </c>
      <c r="C174" s="88">
        <v>51310</v>
      </c>
      <c r="D174" s="87" t="s">
        <v>438</v>
      </c>
      <c r="E174" s="87" t="s">
        <v>439</v>
      </c>
      <c r="F174" s="87" t="s">
        <v>723</v>
      </c>
      <c r="G174" s="87" t="s">
        <v>447</v>
      </c>
      <c r="H174" s="87" t="s">
        <v>448</v>
      </c>
      <c r="I174" s="87" t="s">
        <v>6</v>
      </c>
      <c r="J174" s="89" t="s">
        <v>442</v>
      </c>
      <c r="K174" s="87" t="s">
        <v>14</v>
      </c>
      <c r="L174" s="88" t="s">
        <v>710</v>
      </c>
      <c r="M174" s="88" t="s">
        <v>708</v>
      </c>
      <c r="N174" s="90">
        <v>3000</v>
      </c>
      <c r="O174" s="88">
        <v>1</v>
      </c>
      <c r="P174" s="90">
        <v>3000</v>
      </c>
      <c r="Q174" s="91">
        <v>341</v>
      </c>
      <c r="R174" s="80" t="s">
        <v>995</v>
      </c>
      <c r="S174" s="29"/>
      <c r="T174" s="88"/>
      <c r="U174" s="202"/>
    </row>
    <row r="175" spans="1:21" ht="93" customHeight="1" x14ac:dyDescent="0.25">
      <c r="A175" s="203" t="s">
        <v>891</v>
      </c>
      <c r="B175" s="82" t="s">
        <v>437</v>
      </c>
      <c r="C175" s="83">
        <v>53550</v>
      </c>
      <c r="D175" s="82" t="s">
        <v>438</v>
      </c>
      <c r="E175" s="82" t="s">
        <v>439</v>
      </c>
      <c r="F175" s="82" t="s">
        <v>720</v>
      </c>
      <c r="G175" s="82" t="s">
        <v>440</v>
      </c>
      <c r="H175" s="82" t="s">
        <v>1052</v>
      </c>
      <c r="I175" s="82" t="s">
        <v>25</v>
      </c>
      <c r="J175" s="84" t="s">
        <v>442</v>
      </c>
      <c r="K175" s="82" t="s">
        <v>7</v>
      </c>
      <c r="L175" s="83" t="s">
        <v>710</v>
      </c>
      <c r="M175" s="83" t="s">
        <v>708</v>
      </c>
      <c r="N175" s="85">
        <v>5000</v>
      </c>
      <c r="O175" s="83">
        <v>1</v>
      </c>
      <c r="P175" s="85">
        <v>5000</v>
      </c>
      <c r="Q175" s="86">
        <v>341</v>
      </c>
      <c r="R175" s="81" t="s">
        <v>995</v>
      </c>
      <c r="S175" s="29">
        <v>632</v>
      </c>
      <c r="T175" s="83"/>
      <c r="U175" s="204"/>
    </row>
    <row r="176" spans="1:21" ht="105" x14ac:dyDescent="0.25">
      <c r="A176" s="203" t="s">
        <v>892</v>
      </c>
      <c r="B176" s="82" t="s">
        <v>437</v>
      </c>
      <c r="C176" s="83">
        <v>51310</v>
      </c>
      <c r="D176" s="82" t="s">
        <v>438</v>
      </c>
      <c r="E176" s="82" t="s">
        <v>439</v>
      </c>
      <c r="F176" s="82" t="s">
        <v>720</v>
      </c>
      <c r="G176" s="82" t="s">
        <v>443</v>
      </c>
      <c r="H176" s="82" t="s">
        <v>444</v>
      </c>
      <c r="I176" s="82" t="s">
        <v>6</v>
      </c>
      <c r="J176" s="84" t="s">
        <v>442</v>
      </c>
      <c r="K176" s="82" t="s">
        <v>14</v>
      </c>
      <c r="L176" s="83" t="s">
        <v>710</v>
      </c>
      <c r="M176" s="83" t="s">
        <v>708</v>
      </c>
      <c r="N176" s="85">
        <v>5300</v>
      </c>
      <c r="O176" s="83">
        <v>1</v>
      </c>
      <c r="P176" s="85">
        <v>5300</v>
      </c>
      <c r="Q176" s="86">
        <v>341</v>
      </c>
      <c r="R176" s="81" t="s">
        <v>995</v>
      </c>
      <c r="S176" s="22">
        <v>554</v>
      </c>
      <c r="T176" s="83"/>
      <c r="U176" s="204"/>
    </row>
    <row r="177" spans="1:21" ht="110.25" customHeight="1" x14ac:dyDescent="0.25">
      <c r="A177" s="203" t="s">
        <v>895</v>
      </c>
      <c r="B177" s="82" t="s">
        <v>437</v>
      </c>
      <c r="C177" s="83">
        <v>51310</v>
      </c>
      <c r="D177" s="82" t="s">
        <v>438</v>
      </c>
      <c r="E177" s="82" t="s">
        <v>439</v>
      </c>
      <c r="F177" s="82" t="s">
        <v>720</v>
      </c>
      <c r="G177" s="82" t="s">
        <v>449</v>
      </c>
      <c r="H177" s="82" t="s">
        <v>450</v>
      </c>
      <c r="I177" s="82" t="s">
        <v>6</v>
      </c>
      <c r="J177" s="84" t="s">
        <v>451</v>
      </c>
      <c r="K177" s="82" t="s">
        <v>112</v>
      </c>
      <c r="L177" s="83" t="s">
        <v>710</v>
      </c>
      <c r="M177" s="83" t="s">
        <v>708</v>
      </c>
      <c r="N177" s="85">
        <v>5591</v>
      </c>
      <c r="O177" s="83">
        <v>1</v>
      </c>
      <c r="P177" s="85">
        <v>5591</v>
      </c>
      <c r="Q177" s="86">
        <v>342</v>
      </c>
      <c r="R177" s="81" t="s">
        <v>995</v>
      </c>
      <c r="S177" s="22">
        <v>575</v>
      </c>
      <c r="T177" s="83"/>
      <c r="U177" s="204"/>
    </row>
    <row r="178" spans="1:21" ht="90" x14ac:dyDescent="0.25">
      <c r="A178" s="201" t="s">
        <v>896</v>
      </c>
      <c r="B178" s="87" t="s">
        <v>437</v>
      </c>
      <c r="C178" s="88">
        <v>51310</v>
      </c>
      <c r="D178" s="87" t="s">
        <v>438</v>
      </c>
      <c r="E178" s="87" t="s">
        <v>439</v>
      </c>
      <c r="F178" s="87" t="s">
        <v>723</v>
      </c>
      <c r="G178" s="87" t="s">
        <v>1075</v>
      </c>
      <c r="H178" s="87" t="s">
        <v>453</v>
      </c>
      <c r="I178" s="87" t="s">
        <v>6</v>
      </c>
      <c r="J178" s="89" t="s">
        <v>442</v>
      </c>
      <c r="K178" s="87" t="s">
        <v>14</v>
      </c>
      <c r="L178" s="88" t="s">
        <v>708</v>
      </c>
      <c r="M178" s="88" t="s">
        <v>708</v>
      </c>
      <c r="N178" s="90">
        <v>3500</v>
      </c>
      <c r="O178" s="88">
        <v>1</v>
      </c>
      <c r="P178" s="90">
        <v>3500</v>
      </c>
      <c r="Q178" s="91">
        <v>341</v>
      </c>
      <c r="R178" s="80" t="s">
        <v>995</v>
      </c>
      <c r="S178" s="15"/>
      <c r="T178" s="88"/>
      <c r="U178" s="202"/>
    </row>
    <row r="179" spans="1:21" ht="29.25" customHeight="1" x14ac:dyDescent="0.25">
      <c r="A179" s="201"/>
      <c r="B179" s="87"/>
      <c r="C179" s="88"/>
      <c r="D179" s="87"/>
      <c r="E179" s="87"/>
      <c r="F179" s="87"/>
      <c r="G179" s="87"/>
      <c r="H179" s="87"/>
      <c r="I179" s="87"/>
      <c r="J179" s="89"/>
      <c r="K179" s="87"/>
      <c r="L179" s="121" t="s">
        <v>1111</v>
      </c>
      <c r="M179" s="88"/>
      <c r="N179" s="90"/>
      <c r="O179" s="88"/>
      <c r="P179" s="142">
        <f>SUM(P160:P178)</f>
        <v>372171</v>
      </c>
      <c r="Q179" s="91"/>
      <c r="R179" s="80"/>
      <c r="S179" s="15"/>
      <c r="T179" s="88"/>
      <c r="U179" s="206"/>
    </row>
    <row r="180" spans="1:21" ht="60" x14ac:dyDescent="0.25">
      <c r="A180" s="216" t="s">
        <v>777</v>
      </c>
      <c r="B180" s="93" t="s">
        <v>103</v>
      </c>
      <c r="C180" s="94">
        <v>56515</v>
      </c>
      <c r="D180" s="93" t="s">
        <v>104</v>
      </c>
      <c r="E180" s="93" t="s">
        <v>105</v>
      </c>
      <c r="F180" s="93" t="s">
        <v>723</v>
      </c>
      <c r="G180" s="93" t="s">
        <v>119</v>
      </c>
      <c r="H180" s="93" t="s">
        <v>1074</v>
      </c>
      <c r="I180" s="93" t="s">
        <v>25</v>
      </c>
      <c r="J180" s="95"/>
      <c r="K180" s="93" t="s">
        <v>89</v>
      </c>
      <c r="L180" s="94" t="s">
        <v>708</v>
      </c>
      <c r="M180" s="94" t="s">
        <v>708</v>
      </c>
      <c r="N180" s="96">
        <v>1000</v>
      </c>
      <c r="O180" s="94">
        <v>1</v>
      </c>
      <c r="P180" s="96">
        <v>1000</v>
      </c>
      <c r="Q180" s="97">
        <v>460</v>
      </c>
      <c r="R180" s="98" t="s">
        <v>996</v>
      </c>
      <c r="S180" s="22">
        <v>529</v>
      </c>
      <c r="T180" s="94"/>
      <c r="U180" s="217"/>
    </row>
    <row r="181" spans="1:21" ht="22.5" customHeight="1" x14ac:dyDescent="0.25">
      <c r="A181" s="218"/>
      <c r="B181" s="144"/>
      <c r="C181" s="145"/>
      <c r="D181" s="144"/>
      <c r="E181" s="144"/>
      <c r="F181" s="144"/>
      <c r="G181" s="144"/>
      <c r="H181" s="144"/>
      <c r="I181" s="144"/>
      <c r="J181" s="146"/>
      <c r="K181" s="144"/>
      <c r="L181" s="121" t="s">
        <v>1112</v>
      </c>
      <c r="M181" s="145"/>
      <c r="N181" s="147"/>
      <c r="O181" s="145"/>
      <c r="P181" s="150">
        <f>SUM(P180)</f>
        <v>1000</v>
      </c>
      <c r="Q181" s="148"/>
      <c r="R181" s="149"/>
      <c r="S181" s="22"/>
      <c r="T181" s="145"/>
      <c r="U181" s="219"/>
    </row>
    <row r="182" spans="1:21" ht="21.75" customHeight="1" x14ac:dyDescent="0.25">
      <c r="A182" s="207"/>
      <c r="B182" s="73"/>
      <c r="C182" s="74"/>
      <c r="D182" s="73"/>
      <c r="E182" s="73"/>
      <c r="F182" s="73"/>
      <c r="G182" s="73"/>
      <c r="H182" s="73"/>
      <c r="I182" s="73"/>
      <c r="J182" s="75"/>
      <c r="K182" s="73"/>
      <c r="L182" s="100" t="s">
        <v>1025</v>
      </c>
      <c r="M182" s="74"/>
      <c r="N182" s="76"/>
      <c r="O182" s="74"/>
      <c r="P182" s="77">
        <f>P181+P179</f>
        <v>373171</v>
      </c>
      <c r="Q182" s="78"/>
      <c r="R182" s="79"/>
      <c r="S182" s="29">
        <v>529</v>
      </c>
      <c r="T182" s="74"/>
      <c r="U182" s="208"/>
    </row>
    <row r="183" spans="1:21" ht="33.75" customHeight="1" x14ac:dyDescent="0.25">
      <c r="A183" s="215" t="s">
        <v>1017</v>
      </c>
      <c r="B183" s="13"/>
      <c r="C183" s="14"/>
      <c r="D183" s="34"/>
      <c r="E183" s="14"/>
      <c r="F183" s="13"/>
      <c r="G183" s="13"/>
      <c r="H183" s="14"/>
      <c r="I183" s="13"/>
      <c r="J183" s="35"/>
      <c r="K183" s="13"/>
      <c r="L183" s="30"/>
      <c r="M183" s="30"/>
      <c r="N183" s="31"/>
      <c r="O183" s="32"/>
      <c r="P183" s="31"/>
      <c r="Q183" s="33"/>
      <c r="R183" s="33"/>
      <c r="S183" s="22">
        <v>661</v>
      </c>
      <c r="T183" s="30"/>
      <c r="U183" s="210"/>
    </row>
    <row r="184" spans="1:21" ht="139.5" customHeight="1" x14ac:dyDescent="0.25">
      <c r="A184" s="203" t="s">
        <v>913</v>
      </c>
      <c r="B184" s="82" t="s">
        <v>504</v>
      </c>
      <c r="C184" s="83">
        <v>51310</v>
      </c>
      <c r="D184" s="82" t="s">
        <v>505</v>
      </c>
      <c r="E184" s="82" t="s">
        <v>506</v>
      </c>
      <c r="F184" s="82" t="s">
        <v>721</v>
      </c>
      <c r="G184" s="82" t="s">
        <v>507</v>
      </c>
      <c r="H184" s="82" t="s">
        <v>508</v>
      </c>
      <c r="I184" s="82" t="s">
        <v>6</v>
      </c>
      <c r="J184" s="84" t="s">
        <v>234</v>
      </c>
      <c r="K184" s="82" t="s">
        <v>14</v>
      </c>
      <c r="L184" s="83" t="s">
        <v>710</v>
      </c>
      <c r="M184" s="83" t="s">
        <v>708</v>
      </c>
      <c r="N184" s="85">
        <v>127500</v>
      </c>
      <c r="O184" s="83">
        <v>1</v>
      </c>
      <c r="P184" s="85">
        <v>127500</v>
      </c>
      <c r="Q184" s="86">
        <v>306</v>
      </c>
      <c r="R184" s="81" t="s">
        <v>995</v>
      </c>
      <c r="S184" s="22">
        <v>663</v>
      </c>
      <c r="T184" s="83"/>
      <c r="U184" s="204"/>
    </row>
    <row r="185" spans="1:21" ht="86.25" customHeight="1" x14ac:dyDescent="0.25">
      <c r="A185" s="201" t="s">
        <v>914</v>
      </c>
      <c r="B185" s="87" t="s">
        <v>504</v>
      </c>
      <c r="C185" s="88">
        <v>51316</v>
      </c>
      <c r="D185" s="87" t="s">
        <v>505</v>
      </c>
      <c r="E185" s="87" t="s">
        <v>506</v>
      </c>
      <c r="F185" s="87" t="s">
        <v>721</v>
      </c>
      <c r="G185" s="87" t="s">
        <v>509</v>
      </c>
      <c r="H185" s="87" t="s">
        <v>510</v>
      </c>
      <c r="I185" s="87" t="s">
        <v>6</v>
      </c>
      <c r="J185" s="89" t="s">
        <v>234</v>
      </c>
      <c r="K185" s="87" t="s">
        <v>14</v>
      </c>
      <c r="L185" s="88" t="s">
        <v>710</v>
      </c>
      <c r="M185" s="88" t="s">
        <v>708</v>
      </c>
      <c r="N185" s="90">
        <v>45000</v>
      </c>
      <c r="O185" s="88">
        <v>1</v>
      </c>
      <c r="P185" s="90">
        <v>45000</v>
      </c>
      <c r="Q185" s="91">
        <v>306</v>
      </c>
      <c r="R185" s="80" t="s">
        <v>995</v>
      </c>
      <c r="S185" s="29">
        <v>666</v>
      </c>
      <c r="T185" s="88"/>
      <c r="U185" s="202"/>
    </row>
    <row r="186" spans="1:21" ht="72.75" customHeight="1" x14ac:dyDescent="0.25">
      <c r="A186" s="203" t="s">
        <v>919</v>
      </c>
      <c r="B186" s="82" t="s">
        <v>504</v>
      </c>
      <c r="C186" s="83">
        <v>51230</v>
      </c>
      <c r="D186" s="82" t="s">
        <v>505</v>
      </c>
      <c r="E186" s="82" t="s">
        <v>506</v>
      </c>
      <c r="F186" s="82" t="s">
        <v>721</v>
      </c>
      <c r="G186" s="82" t="s">
        <v>1076</v>
      </c>
      <c r="H186" s="82" t="s">
        <v>520</v>
      </c>
      <c r="I186" s="82" t="s">
        <v>6</v>
      </c>
      <c r="J186" s="84" t="s">
        <v>234</v>
      </c>
      <c r="K186" s="82" t="s">
        <v>14</v>
      </c>
      <c r="L186" s="83" t="s">
        <v>710</v>
      </c>
      <c r="M186" s="83" t="s">
        <v>708</v>
      </c>
      <c r="N186" s="85">
        <v>42520</v>
      </c>
      <c r="O186" s="83">
        <v>1</v>
      </c>
      <c r="P186" s="85">
        <v>42520</v>
      </c>
      <c r="Q186" s="86">
        <v>306</v>
      </c>
      <c r="R186" s="81" t="s">
        <v>995</v>
      </c>
      <c r="S186" s="22">
        <v>668</v>
      </c>
      <c r="T186" s="83"/>
      <c r="U186" s="204"/>
    </row>
    <row r="187" spans="1:21" ht="60" x14ac:dyDescent="0.25">
      <c r="A187" s="201" t="s">
        <v>920</v>
      </c>
      <c r="B187" s="87" t="s">
        <v>504</v>
      </c>
      <c r="C187" s="88">
        <v>51230</v>
      </c>
      <c r="D187" s="87" t="s">
        <v>505</v>
      </c>
      <c r="E187" s="87" t="s">
        <v>506</v>
      </c>
      <c r="F187" s="87" t="s">
        <v>721</v>
      </c>
      <c r="G187" s="87" t="s">
        <v>521</v>
      </c>
      <c r="H187" s="87" t="s">
        <v>522</v>
      </c>
      <c r="I187" s="87" t="s">
        <v>6</v>
      </c>
      <c r="J187" s="89" t="s">
        <v>234</v>
      </c>
      <c r="K187" s="87" t="s">
        <v>14</v>
      </c>
      <c r="L187" s="88" t="s">
        <v>710</v>
      </c>
      <c r="M187" s="88" t="s">
        <v>708</v>
      </c>
      <c r="N187" s="90">
        <v>49529</v>
      </c>
      <c r="O187" s="88">
        <v>1</v>
      </c>
      <c r="P187" s="90">
        <v>46528</v>
      </c>
      <c r="Q187" s="91">
        <v>306</v>
      </c>
      <c r="R187" s="80" t="s">
        <v>995</v>
      </c>
      <c r="S187" s="29">
        <v>629</v>
      </c>
      <c r="T187" s="88"/>
      <c r="U187" s="202"/>
    </row>
    <row r="188" spans="1:21" ht="60" x14ac:dyDescent="0.25">
      <c r="A188" s="203" t="s">
        <v>921</v>
      </c>
      <c r="B188" s="82" t="s">
        <v>504</v>
      </c>
      <c r="C188" s="83">
        <v>51230</v>
      </c>
      <c r="D188" s="82" t="s">
        <v>505</v>
      </c>
      <c r="E188" s="82" t="s">
        <v>506</v>
      </c>
      <c r="F188" s="82" t="s">
        <v>721</v>
      </c>
      <c r="G188" s="82" t="s">
        <v>523</v>
      </c>
      <c r="H188" s="82" t="s">
        <v>524</v>
      </c>
      <c r="I188" s="82" t="s">
        <v>6</v>
      </c>
      <c r="J188" s="84" t="s">
        <v>234</v>
      </c>
      <c r="K188" s="82" t="s">
        <v>14</v>
      </c>
      <c r="L188" s="83" t="s">
        <v>710</v>
      </c>
      <c r="M188" s="83" t="s">
        <v>708</v>
      </c>
      <c r="N188" s="85">
        <v>49529</v>
      </c>
      <c r="O188" s="83">
        <v>1</v>
      </c>
      <c r="P188" s="85">
        <v>46528</v>
      </c>
      <c r="Q188" s="86">
        <v>306</v>
      </c>
      <c r="R188" s="81" t="s">
        <v>995</v>
      </c>
      <c r="S188" s="22">
        <v>629</v>
      </c>
      <c r="T188" s="83"/>
      <c r="U188" s="204"/>
    </row>
    <row r="189" spans="1:21" ht="81.75" customHeight="1" x14ac:dyDescent="0.25">
      <c r="A189" s="201" t="s">
        <v>741</v>
      </c>
      <c r="B189" s="87" t="s">
        <v>31</v>
      </c>
      <c r="C189" s="88">
        <v>53120</v>
      </c>
      <c r="D189" s="87" t="s">
        <v>32</v>
      </c>
      <c r="E189" s="87" t="s">
        <v>33</v>
      </c>
      <c r="F189" s="87" t="s">
        <v>721</v>
      </c>
      <c r="G189" s="87" t="s">
        <v>34</v>
      </c>
      <c r="H189" s="87" t="s">
        <v>35</v>
      </c>
      <c r="I189" s="87" t="s">
        <v>25</v>
      </c>
      <c r="J189" s="89">
        <v>4.3</v>
      </c>
      <c r="K189" s="87" t="s">
        <v>28</v>
      </c>
      <c r="L189" s="88" t="s">
        <v>708</v>
      </c>
      <c r="M189" s="88" t="s">
        <v>710</v>
      </c>
      <c r="N189" s="90">
        <v>55000</v>
      </c>
      <c r="O189" s="88">
        <v>1</v>
      </c>
      <c r="P189" s="90">
        <v>55000</v>
      </c>
      <c r="Q189" s="91">
        <v>362</v>
      </c>
      <c r="R189" s="80" t="s">
        <v>995</v>
      </c>
      <c r="S189" s="29">
        <v>629</v>
      </c>
      <c r="T189" s="88"/>
      <c r="U189" s="202"/>
    </row>
    <row r="190" spans="1:21" ht="111.75" customHeight="1" x14ac:dyDescent="0.25">
      <c r="A190" s="203" t="s">
        <v>742</v>
      </c>
      <c r="B190" s="82" t="s">
        <v>31</v>
      </c>
      <c r="C190" s="83">
        <v>54101</v>
      </c>
      <c r="D190" s="82" t="s">
        <v>32</v>
      </c>
      <c r="E190" s="82" t="s">
        <v>33</v>
      </c>
      <c r="F190" s="82" t="s">
        <v>721</v>
      </c>
      <c r="G190" s="82" t="s">
        <v>36</v>
      </c>
      <c r="H190" s="82" t="s">
        <v>37</v>
      </c>
      <c r="I190" s="82" t="s">
        <v>25</v>
      </c>
      <c r="J190" s="84">
        <v>4.3</v>
      </c>
      <c r="K190" s="82" t="s">
        <v>38</v>
      </c>
      <c r="L190" s="83" t="s">
        <v>708</v>
      </c>
      <c r="M190" s="83" t="s">
        <v>710</v>
      </c>
      <c r="N190" s="85">
        <v>25000</v>
      </c>
      <c r="O190" s="83">
        <v>1</v>
      </c>
      <c r="P190" s="85">
        <v>25000</v>
      </c>
      <c r="Q190" s="86">
        <v>362</v>
      </c>
      <c r="R190" s="81" t="s">
        <v>995</v>
      </c>
      <c r="S190" s="22">
        <v>629</v>
      </c>
      <c r="T190" s="83"/>
      <c r="U190" s="204"/>
    </row>
    <row r="191" spans="1:21" ht="68.25" customHeight="1" x14ac:dyDescent="0.25">
      <c r="A191" s="201" t="s">
        <v>763</v>
      </c>
      <c r="B191" s="87" t="s">
        <v>31</v>
      </c>
      <c r="C191" s="88">
        <v>54101</v>
      </c>
      <c r="D191" s="87" t="s">
        <v>32</v>
      </c>
      <c r="E191" s="87" t="s">
        <v>33</v>
      </c>
      <c r="F191" s="87" t="s">
        <v>721</v>
      </c>
      <c r="G191" s="87" t="s">
        <v>83</v>
      </c>
      <c r="H191" s="87" t="s">
        <v>84</v>
      </c>
      <c r="I191" s="87" t="s">
        <v>25</v>
      </c>
      <c r="J191" s="89">
        <v>4.3</v>
      </c>
      <c r="K191" s="87" t="s">
        <v>28</v>
      </c>
      <c r="L191" s="88" t="s">
        <v>710</v>
      </c>
      <c r="M191" s="88" t="s">
        <v>710</v>
      </c>
      <c r="N191" s="90">
        <v>8000</v>
      </c>
      <c r="O191" s="88">
        <v>1</v>
      </c>
      <c r="P191" s="90">
        <v>8000</v>
      </c>
      <c r="Q191" s="91">
        <v>362</v>
      </c>
      <c r="R191" s="80" t="s">
        <v>995</v>
      </c>
      <c r="S191" s="29">
        <v>629</v>
      </c>
      <c r="T191" s="88"/>
      <c r="U191" s="202"/>
    </row>
    <row r="192" spans="1:21" ht="60" x14ac:dyDescent="0.25">
      <c r="A192" s="203" t="s">
        <v>766</v>
      </c>
      <c r="B192" s="82" t="s">
        <v>31</v>
      </c>
      <c r="C192" s="83">
        <v>53210</v>
      </c>
      <c r="D192" s="82" t="s">
        <v>32</v>
      </c>
      <c r="E192" s="82" t="s">
        <v>33</v>
      </c>
      <c r="F192" s="82" t="s">
        <v>721</v>
      </c>
      <c r="G192" s="82" t="s">
        <v>90</v>
      </c>
      <c r="H192" s="82" t="s">
        <v>1077</v>
      </c>
      <c r="I192" s="82" t="s">
        <v>25</v>
      </c>
      <c r="J192" s="84">
        <v>4.3</v>
      </c>
      <c r="K192" s="82" t="s">
        <v>28</v>
      </c>
      <c r="L192" s="83" t="s">
        <v>708</v>
      </c>
      <c r="M192" s="83" t="s">
        <v>710</v>
      </c>
      <c r="N192" s="85">
        <v>10000</v>
      </c>
      <c r="O192" s="83">
        <v>1</v>
      </c>
      <c r="P192" s="85">
        <v>10000</v>
      </c>
      <c r="Q192" s="86">
        <v>362</v>
      </c>
      <c r="R192" s="81" t="s">
        <v>995</v>
      </c>
      <c r="S192" s="22"/>
      <c r="T192" s="83"/>
      <c r="U192" s="204"/>
    </row>
    <row r="193" spans="1:21" ht="57" customHeight="1" x14ac:dyDescent="0.25">
      <c r="A193" s="201" t="s">
        <v>767</v>
      </c>
      <c r="B193" s="87" t="s">
        <v>31</v>
      </c>
      <c r="C193" s="88">
        <v>55400</v>
      </c>
      <c r="D193" s="87" t="s">
        <v>32</v>
      </c>
      <c r="E193" s="87" t="s">
        <v>33</v>
      </c>
      <c r="F193" s="87" t="s">
        <v>721</v>
      </c>
      <c r="G193" s="87" t="s">
        <v>92</v>
      </c>
      <c r="H193" s="87" t="s">
        <v>93</v>
      </c>
      <c r="I193" s="87" t="s">
        <v>25</v>
      </c>
      <c r="J193" s="89">
        <v>4.3</v>
      </c>
      <c r="K193" s="87" t="s">
        <v>28</v>
      </c>
      <c r="L193" s="88" t="s">
        <v>708</v>
      </c>
      <c r="M193" s="88" t="s">
        <v>710</v>
      </c>
      <c r="N193" s="90">
        <v>1500</v>
      </c>
      <c r="O193" s="88">
        <v>1</v>
      </c>
      <c r="P193" s="90">
        <v>1500</v>
      </c>
      <c r="Q193" s="91">
        <v>362</v>
      </c>
      <c r="R193" s="80" t="s">
        <v>995</v>
      </c>
      <c r="S193" s="15"/>
      <c r="T193" s="88"/>
      <c r="U193" s="202"/>
    </row>
    <row r="194" spans="1:21" ht="27" customHeight="1" x14ac:dyDescent="0.25">
      <c r="A194" s="201"/>
      <c r="B194" s="87"/>
      <c r="C194" s="88"/>
      <c r="D194" s="87"/>
      <c r="E194" s="87"/>
      <c r="F194" s="87"/>
      <c r="G194" s="87"/>
      <c r="H194" s="87"/>
      <c r="I194" s="87"/>
      <c r="J194" s="89"/>
      <c r="K194" s="87"/>
      <c r="L194" s="121" t="s">
        <v>1114</v>
      </c>
      <c r="M194" s="88"/>
      <c r="N194" s="90"/>
      <c r="O194" s="88"/>
      <c r="P194" s="142">
        <f>SUM(P184:P193)</f>
        <v>407576</v>
      </c>
      <c r="Q194" s="91"/>
      <c r="R194" s="80"/>
      <c r="S194" s="15"/>
      <c r="T194" s="88"/>
      <c r="U194" s="206"/>
    </row>
    <row r="195" spans="1:21" ht="85.5" customHeight="1" x14ac:dyDescent="0.25">
      <c r="A195" s="201" t="s">
        <v>745</v>
      </c>
      <c r="B195" s="87" t="s">
        <v>31</v>
      </c>
      <c r="C195" s="88">
        <v>51220</v>
      </c>
      <c r="D195" s="87" t="s">
        <v>32</v>
      </c>
      <c r="E195" s="87" t="s">
        <v>33</v>
      </c>
      <c r="F195" s="87" t="s">
        <v>721</v>
      </c>
      <c r="G195" s="87" t="s">
        <v>1003</v>
      </c>
      <c r="H195" s="87" t="s">
        <v>1118</v>
      </c>
      <c r="I195" s="87" t="s">
        <v>6</v>
      </c>
      <c r="J195" s="89">
        <v>4.0999999999999996</v>
      </c>
      <c r="K195" s="87" t="s">
        <v>14</v>
      </c>
      <c r="L195" s="88" t="s">
        <v>710</v>
      </c>
      <c r="M195" s="88" t="s">
        <v>710</v>
      </c>
      <c r="N195" s="90">
        <v>68218</v>
      </c>
      <c r="O195" s="88">
        <v>1</v>
      </c>
      <c r="P195" s="90">
        <v>70925</v>
      </c>
      <c r="Q195" s="91">
        <v>361</v>
      </c>
      <c r="R195" s="80" t="s">
        <v>996</v>
      </c>
      <c r="S195" s="22">
        <v>843</v>
      </c>
      <c r="T195" s="88"/>
      <c r="U195" s="202"/>
    </row>
    <row r="196" spans="1:21" ht="67.5" customHeight="1" x14ac:dyDescent="0.25">
      <c r="A196" s="211" t="s">
        <v>746</v>
      </c>
      <c r="B196" s="114" t="s">
        <v>31</v>
      </c>
      <c r="C196" s="115">
        <v>51310</v>
      </c>
      <c r="D196" s="114" t="s">
        <v>32</v>
      </c>
      <c r="E196" s="114" t="s">
        <v>33</v>
      </c>
      <c r="F196" s="114" t="s">
        <v>721</v>
      </c>
      <c r="G196" s="114" t="s">
        <v>45</v>
      </c>
      <c r="H196" s="114" t="s">
        <v>46</v>
      </c>
      <c r="I196" s="114" t="s">
        <v>6</v>
      </c>
      <c r="J196" s="116"/>
      <c r="K196" s="114" t="s">
        <v>14</v>
      </c>
      <c r="L196" s="115" t="s">
        <v>710</v>
      </c>
      <c r="M196" s="115" t="s">
        <v>708</v>
      </c>
      <c r="N196" s="117">
        <v>7000</v>
      </c>
      <c r="O196" s="115">
        <v>1</v>
      </c>
      <c r="P196" s="117">
        <v>7000</v>
      </c>
      <c r="Q196" s="118">
        <v>393</v>
      </c>
      <c r="R196" s="119" t="s">
        <v>996</v>
      </c>
      <c r="S196" s="29">
        <v>843</v>
      </c>
      <c r="T196" s="115"/>
      <c r="U196" s="212"/>
    </row>
    <row r="197" spans="1:21" ht="22.5" customHeight="1" x14ac:dyDescent="0.25">
      <c r="A197" s="213"/>
      <c r="B197" s="108"/>
      <c r="C197" s="109"/>
      <c r="D197" s="108"/>
      <c r="E197" s="108"/>
      <c r="F197" s="108"/>
      <c r="G197" s="108"/>
      <c r="H197" s="108"/>
      <c r="I197" s="108"/>
      <c r="J197" s="110"/>
      <c r="K197" s="108"/>
      <c r="L197" s="121" t="s">
        <v>1113</v>
      </c>
      <c r="M197" s="109"/>
      <c r="N197" s="111"/>
      <c r="O197" s="109"/>
      <c r="P197" s="122">
        <f>SUM(P195:P196)</f>
        <v>77925</v>
      </c>
      <c r="Q197" s="112"/>
      <c r="R197" s="113"/>
      <c r="S197" s="29"/>
      <c r="T197" s="109"/>
      <c r="U197" s="214"/>
    </row>
    <row r="198" spans="1:21" ht="27.75" customHeight="1" x14ac:dyDescent="0.25">
      <c r="A198" s="213"/>
      <c r="B198" s="108"/>
      <c r="C198" s="109"/>
      <c r="D198" s="108"/>
      <c r="E198" s="108"/>
      <c r="F198" s="108"/>
      <c r="G198" s="108"/>
      <c r="H198" s="108"/>
      <c r="I198" s="108"/>
      <c r="J198" s="110"/>
      <c r="K198" s="108"/>
      <c r="L198" s="121" t="s">
        <v>1026</v>
      </c>
      <c r="M198" s="109"/>
      <c r="N198" s="111"/>
      <c r="O198" s="109"/>
      <c r="P198" s="122">
        <f>P194+P197</f>
        <v>485501</v>
      </c>
      <c r="Q198" s="112"/>
      <c r="R198" s="113"/>
      <c r="S198" s="22">
        <v>856</v>
      </c>
      <c r="T198" s="109"/>
      <c r="U198" s="214"/>
    </row>
    <row r="199" spans="1:21" ht="30.75" customHeight="1" x14ac:dyDescent="0.25">
      <c r="A199" s="215" t="s">
        <v>1014</v>
      </c>
      <c r="B199" s="13"/>
      <c r="C199" s="14"/>
      <c r="D199" s="34"/>
      <c r="E199" s="14"/>
      <c r="F199" s="13"/>
      <c r="G199" s="13"/>
      <c r="H199" s="14"/>
      <c r="I199" s="13"/>
      <c r="J199" s="35"/>
      <c r="K199" s="13"/>
      <c r="L199" s="30"/>
      <c r="M199" s="30"/>
      <c r="N199" s="31"/>
      <c r="O199" s="32"/>
      <c r="P199" s="31"/>
      <c r="Q199" s="33"/>
      <c r="R199" s="33"/>
      <c r="S199" s="22">
        <v>781</v>
      </c>
      <c r="T199" s="30"/>
      <c r="U199" s="210"/>
    </row>
    <row r="200" spans="1:21" ht="378.75" customHeight="1" x14ac:dyDescent="0.25">
      <c r="A200" s="203" t="s">
        <v>778</v>
      </c>
      <c r="B200" s="82" t="s">
        <v>121</v>
      </c>
      <c r="C200" s="83">
        <v>51310</v>
      </c>
      <c r="D200" s="82" t="s">
        <v>122</v>
      </c>
      <c r="E200" s="82" t="s">
        <v>123</v>
      </c>
      <c r="F200" s="82" t="s">
        <v>724</v>
      </c>
      <c r="G200" s="82" t="s">
        <v>124</v>
      </c>
      <c r="H200" s="82" t="s">
        <v>1078</v>
      </c>
      <c r="I200" s="82" t="s">
        <v>6</v>
      </c>
      <c r="J200" s="84">
        <v>4.4000000000000004</v>
      </c>
      <c r="K200" s="82" t="s">
        <v>7</v>
      </c>
      <c r="L200" s="83" t="s">
        <v>710</v>
      </c>
      <c r="M200" s="83" t="s">
        <v>710</v>
      </c>
      <c r="N200" s="85">
        <v>10000</v>
      </c>
      <c r="O200" s="83">
        <v>1</v>
      </c>
      <c r="P200" s="85">
        <v>10000</v>
      </c>
      <c r="Q200" s="86">
        <v>477</v>
      </c>
      <c r="R200" s="81" t="s">
        <v>995</v>
      </c>
      <c r="S200" s="29">
        <v>840</v>
      </c>
      <c r="T200" s="83"/>
      <c r="U200" s="204"/>
    </row>
    <row r="201" spans="1:21" ht="211.5" customHeight="1" x14ac:dyDescent="0.25">
      <c r="A201" s="201" t="s">
        <v>779</v>
      </c>
      <c r="B201" s="87" t="s">
        <v>121</v>
      </c>
      <c r="C201" s="88">
        <v>51310</v>
      </c>
      <c r="D201" s="87" t="s">
        <v>122</v>
      </c>
      <c r="E201" s="87" t="s">
        <v>123</v>
      </c>
      <c r="F201" s="87" t="s">
        <v>724</v>
      </c>
      <c r="G201" s="87" t="s">
        <v>126</v>
      </c>
      <c r="H201" s="87" t="s">
        <v>1079</v>
      </c>
      <c r="I201" s="87" t="s">
        <v>6</v>
      </c>
      <c r="J201" s="89">
        <v>4.4000000000000004</v>
      </c>
      <c r="K201" s="87" t="s">
        <v>14</v>
      </c>
      <c r="L201" s="88" t="s">
        <v>710</v>
      </c>
      <c r="M201" s="88" t="s">
        <v>710</v>
      </c>
      <c r="N201" s="90">
        <v>18540</v>
      </c>
      <c r="O201" s="88">
        <v>1</v>
      </c>
      <c r="P201" s="90">
        <v>18540</v>
      </c>
      <c r="Q201" s="91">
        <v>477</v>
      </c>
      <c r="R201" s="80" t="s">
        <v>995</v>
      </c>
      <c r="S201" s="22">
        <v>606</v>
      </c>
      <c r="T201" s="88"/>
      <c r="U201" s="202"/>
    </row>
    <row r="202" spans="1:21" ht="375.75" customHeight="1" x14ac:dyDescent="0.25">
      <c r="A202" s="203" t="s">
        <v>780</v>
      </c>
      <c r="B202" s="82" t="s">
        <v>121</v>
      </c>
      <c r="C202" s="83">
        <v>53550</v>
      </c>
      <c r="D202" s="82" t="s">
        <v>122</v>
      </c>
      <c r="E202" s="82" t="s">
        <v>123</v>
      </c>
      <c r="F202" s="82" t="s">
        <v>724</v>
      </c>
      <c r="G202" s="82" t="s">
        <v>128</v>
      </c>
      <c r="H202" s="82" t="s">
        <v>1138</v>
      </c>
      <c r="I202" s="82" t="s">
        <v>25</v>
      </c>
      <c r="J202" s="84">
        <v>4.4000000000000004</v>
      </c>
      <c r="K202" s="82" t="s">
        <v>112</v>
      </c>
      <c r="L202" s="83" t="s">
        <v>710</v>
      </c>
      <c r="M202" s="83" t="s">
        <v>710</v>
      </c>
      <c r="N202" s="85">
        <v>30000</v>
      </c>
      <c r="O202" s="83">
        <v>1</v>
      </c>
      <c r="P202" s="85">
        <v>30000</v>
      </c>
      <c r="Q202" s="86">
        <v>477</v>
      </c>
      <c r="R202" s="81" t="s">
        <v>995</v>
      </c>
      <c r="S202" s="29">
        <v>889</v>
      </c>
      <c r="T202" s="83"/>
      <c r="U202" s="204"/>
    </row>
    <row r="203" spans="1:21" ht="141.75" customHeight="1" x14ac:dyDescent="0.25">
      <c r="A203" s="201" t="s">
        <v>781</v>
      </c>
      <c r="B203" s="87" t="s">
        <v>121</v>
      </c>
      <c r="C203" s="88">
        <v>53210</v>
      </c>
      <c r="D203" s="87" t="s">
        <v>122</v>
      </c>
      <c r="E203" s="87" t="s">
        <v>123</v>
      </c>
      <c r="F203" s="87" t="s">
        <v>724</v>
      </c>
      <c r="G203" s="87" t="s">
        <v>130</v>
      </c>
      <c r="H203" s="87" t="s">
        <v>131</v>
      </c>
      <c r="I203" s="87" t="s">
        <v>25</v>
      </c>
      <c r="J203" s="89">
        <v>4.4000000000000004</v>
      </c>
      <c r="K203" s="87" t="s">
        <v>89</v>
      </c>
      <c r="L203" s="88" t="s">
        <v>708</v>
      </c>
      <c r="M203" s="88" t="s">
        <v>710</v>
      </c>
      <c r="N203" s="90">
        <v>15000</v>
      </c>
      <c r="O203" s="88">
        <v>1</v>
      </c>
      <c r="P203" s="90">
        <v>15000</v>
      </c>
      <c r="Q203" s="91">
        <v>478</v>
      </c>
      <c r="R203" s="80" t="s">
        <v>995</v>
      </c>
      <c r="S203" s="29">
        <v>889</v>
      </c>
      <c r="T203" s="88"/>
      <c r="U203" s="202"/>
    </row>
    <row r="204" spans="1:21" ht="90" customHeight="1" x14ac:dyDescent="0.25">
      <c r="A204" s="203" t="s">
        <v>782</v>
      </c>
      <c r="B204" s="82" t="s">
        <v>121</v>
      </c>
      <c r="C204" s="83">
        <v>53210</v>
      </c>
      <c r="D204" s="82" t="s">
        <v>122</v>
      </c>
      <c r="E204" s="82" t="s">
        <v>123</v>
      </c>
      <c r="F204" s="82" t="s">
        <v>724</v>
      </c>
      <c r="G204" s="82" t="s">
        <v>132</v>
      </c>
      <c r="H204" s="82" t="s">
        <v>1080</v>
      </c>
      <c r="I204" s="82" t="s">
        <v>6</v>
      </c>
      <c r="J204" s="84">
        <v>4.4000000000000004</v>
      </c>
      <c r="K204" s="82" t="s">
        <v>14</v>
      </c>
      <c r="L204" s="83" t="s">
        <v>708</v>
      </c>
      <c r="M204" s="83" t="s">
        <v>710</v>
      </c>
      <c r="N204" s="85">
        <v>5000</v>
      </c>
      <c r="O204" s="83">
        <v>1</v>
      </c>
      <c r="P204" s="85">
        <v>5000</v>
      </c>
      <c r="Q204" s="86">
        <v>478</v>
      </c>
      <c r="R204" s="81" t="s">
        <v>995</v>
      </c>
      <c r="S204" s="22">
        <v>843</v>
      </c>
      <c r="T204" s="83"/>
      <c r="U204" s="204"/>
    </row>
    <row r="205" spans="1:21" ht="213.75" customHeight="1" x14ac:dyDescent="0.25">
      <c r="A205" s="203" t="s">
        <v>788</v>
      </c>
      <c r="B205" s="82" t="s">
        <v>149</v>
      </c>
      <c r="C205" s="83">
        <v>51310</v>
      </c>
      <c r="D205" s="82" t="s">
        <v>150</v>
      </c>
      <c r="E205" s="82" t="s">
        <v>1019</v>
      </c>
      <c r="F205" s="82" t="s">
        <v>724</v>
      </c>
      <c r="G205" s="82" t="s">
        <v>152</v>
      </c>
      <c r="H205" s="82" t="s">
        <v>1081</v>
      </c>
      <c r="I205" s="82" t="s">
        <v>6</v>
      </c>
      <c r="J205" s="84" t="s">
        <v>154</v>
      </c>
      <c r="K205" s="82" t="s">
        <v>89</v>
      </c>
      <c r="L205" s="83" t="s">
        <v>708</v>
      </c>
      <c r="M205" s="83" t="s">
        <v>708</v>
      </c>
      <c r="N205" s="85">
        <v>20</v>
      </c>
      <c r="O205" s="83">
        <v>2000</v>
      </c>
      <c r="P205" s="85">
        <v>40000</v>
      </c>
      <c r="Q205" s="86">
        <v>411</v>
      </c>
      <c r="R205" s="81" t="s">
        <v>995</v>
      </c>
      <c r="S205" s="29">
        <v>858</v>
      </c>
      <c r="T205" s="83"/>
      <c r="U205" s="204"/>
    </row>
    <row r="206" spans="1:21" ht="74.25" customHeight="1" x14ac:dyDescent="0.25">
      <c r="A206" s="201" t="s">
        <v>789</v>
      </c>
      <c r="B206" s="87" t="s">
        <v>149</v>
      </c>
      <c r="C206" s="88">
        <v>51310</v>
      </c>
      <c r="D206" s="87" t="s">
        <v>150</v>
      </c>
      <c r="E206" s="87" t="s">
        <v>1019</v>
      </c>
      <c r="F206" s="87" t="s">
        <v>724</v>
      </c>
      <c r="G206" s="87" t="s">
        <v>155</v>
      </c>
      <c r="H206" s="87" t="s">
        <v>1082</v>
      </c>
      <c r="I206" s="87" t="s">
        <v>6</v>
      </c>
      <c r="J206" s="89" t="s">
        <v>154</v>
      </c>
      <c r="K206" s="87" t="s">
        <v>89</v>
      </c>
      <c r="L206" s="88" t="s">
        <v>708</v>
      </c>
      <c r="M206" s="88" t="s">
        <v>708</v>
      </c>
      <c r="N206" s="90">
        <v>20</v>
      </c>
      <c r="O206" s="88">
        <v>1250</v>
      </c>
      <c r="P206" s="90">
        <v>25000</v>
      </c>
      <c r="Q206" s="91">
        <v>411</v>
      </c>
      <c r="R206" s="80" t="s">
        <v>995</v>
      </c>
      <c r="S206" s="22">
        <v>783</v>
      </c>
      <c r="T206" s="88"/>
      <c r="U206" s="202"/>
    </row>
    <row r="207" spans="1:21" ht="161.25" customHeight="1" x14ac:dyDescent="0.25">
      <c r="A207" s="203" t="s">
        <v>790</v>
      </c>
      <c r="B207" s="82" t="s">
        <v>149</v>
      </c>
      <c r="C207" s="83">
        <v>53500</v>
      </c>
      <c r="D207" s="82" t="s">
        <v>150</v>
      </c>
      <c r="E207" s="82" t="s">
        <v>151</v>
      </c>
      <c r="F207" s="82" t="s">
        <v>724</v>
      </c>
      <c r="G207" s="82" t="s">
        <v>157</v>
      </c>
      <c r="H207" s="82" t="s">
        <v>158</v>
      </c>
      <c r="I207" s="82" t="s">
        <v>25</v>
      </c>
      <c r="J207" s="84" t="s">
        <v>154</v>
      </c>
      <c r="K207" s="82" t="s">
        <v>89</v>
      </c>
      <c r="L207" s="83" t="s">
        <v>710</v>
      </c>
      <c r="M207" s="83" t="s">
        <v>708</v>
      </c>
      <c r="N207" s="85">
        <v>50000</v>
      </c>
      <c r="O207" s="83">
        <v>1</v>
      </c>
      <c r="P207" s="85">
        <v>50000</v>
      </c>
      <c r="Q207" s="86">
        <v>411</v>
      </c>
      <c r="R207" s="81" t="s">
        <v>995</v>
      </c>
      <c r="S207" s="29">
        <v>889</v>
      </c>
      <c r="T207" s="83"/>
      <c r="U207" s="204"/>
    </row>
    <row r="208" spans="1:21" ht="60" x14ac:dyDescent="0.25">
      <c r="A208" s="201" t="s">
        <v>791</v>
      </c>
      <c r="B208" s="87" t="s">
        <v>149</v>
      </c>
      <c r="C208" s="88">
        <v>51310</v>
      </c>
      <c r="D208" s="87" t="s">
        <v>150</v>
      </c>
      <c r="E208" s="87" t="s">
        <v>1019</v>
      </c>
      <c r="F208" s="87" t="s">
        <v>724</v>
      </c>
      <c r="G208" s="87" t="s">
        <v>159</v>
      </c>
      <c r="H208" s="87" t="s">
        <v>160</v>
      </c>
      <c r="I208" s="87" t="s">
        <v>6</v>
      </c>
      <c r="J208" s="89" t="s">
        <v>154</v>
      </c>
      <c r="K208" s="87" t="s">
        <v>14</v>
      </c>
      <c r="L208" s="88" t="s">
        <v>710</v>
      </c>
      <c r="M208" s="88" t="s">
        <v>708</v>
      </c>
      <c r="N208" s="90">
        <v>29000</v>
      </c>
      <c r="O208" s="88">
        <v>1</v>
      </c>
      <c r="P208" s="90">
        <v>29000</v>
      </c>
      <c r="Q208" s="91">
        <v>411</v>
      </c>
      <c r="R208" s="80" t="s">
        <v>995</v>
      </c>
      <c r="S208" s="22">
        <v>889</v>
      </c>
      <c r="T208" s="88"/>
      <c r="U208" s="202"/>
    </row>
    <row r="209" spans="1:21" ht="27.75" customHeight="1" x14ac:dyDescent="0.25">
      <c r="A209" s="201"/>
      <c r="B209" s="87"/>
      <c r="C209" s="88"/>
      <c r="D209" s="87"/>
      <c r="E209" s="87"/>
      <c r="F209" s="87"/>
      <c r="G209" s="87"/>
      <c r="H209" s="87"/>
      <c r="I209" s="87"/>
      <c r="J209" s="89"/>
      <c r="K209" s="87"/>
      <c r="L209" s="121" t="s">
        <v>1115</v>
      </c>
      <c r="M209" s="88"/>
      <c r="N209" s="90"/>
      <c r="O209" s="88"/>
      <c r="P209" s="142">
        <f>SUM(P200:P208)</f>
        <v>222540</v>
      </c>
      <c r="Q209" s="91"/>
      <c r="R209" s="80"/>
      <c r="S209" s="22"/>
      <c r="T209" s="88"/>
      <c r="U209" s="206"/>
    </row>
    <row r="210" spans="1:21" ht="120" customHeight="1" x14ac:dyDescent="0.25">
      <c r="A210" s="203" t="s">
        <v>784</v>
      </c>
      <c r="B210" s="82" t="s">
        <v>134</v>
      </c>
      <c r="C210" s="83">
        <v>51310</v>
      </c>
      <c r="D210" s="82" t="s">
        <v>135</v>
      </c>
      <c r="E210" s="82" t="s">
        <v>136</v>
      </c>
      <c r="F210" s="82" t="s">
        <v>724</v>
      </c>
      <c r="G210" s="82" t="s">
        <v>140</v>
      </c>
      <c r="H210" s="82" t="s">
        <v>141</v>
      </c>
      <c r="I210" s="82" t="s">
        <v>6</v>
      </c>
      <c r="J210" s="84" t="s">
        <v>142</v>
      </c>
      <c r="K210" s="82" t="s">
        <v>7</v>
      </c>
      <c r="L210" s="83" t="s">
        <v>710</v>
      </c>
      <c r="M210" s="83" t="s">
        <v>708</v>
      </c>
      <c r="N210" s="85">
        <v>10000</v>
      </c>
      <c r="O210" s="83">
        <v>1</v>
      </c>
      <c r="P210" s="85">
        <v>10000</v>
      </c>
      <c r="Q210" s="86">
        <v>346</v>
      </c>
      <c r="R210" s="81" t="s">
        <v>996</v>
      </c>
      <c r="S210" s="22"/>
      <c r="T210" s="83"/>
      <c r="U210" s="204"/>
    </row>
    <row r="211" spans="1:21" ht="195.75" customHeight="1" x14ac:dyDescent="0.25">
      <c r="A211" s="201" t="s">
        <v>783</v>
      </c>
      <c r="B211" s="87" t="s">
        <v>134</v>
      </c>
      <c r="C211" s="88">
        <v>51230</v>
      </c>
      <c r="D211" s="87" t="s">
        <v>135</v>
      </c>
      <c r="E211" s="87" t="s">
        <v>136</v>
      </c>
      <c r="F211" s="87" t="s">
        <v>724</v>
      </c>
      <c r="G211" s="87" t="s">
        <v>137</v>
      </c>
      <c r="H211" s="87" t="s">
        <v>138</v>
      </c>
      <c r="I211" s="87" t="s">
        <v>6</v>
      </c>
      <c r="J211" s="89" t="s">
        <v>139</v>
      </c>
      <c r="K211" s="87" t="s">
        <v>28</v>
      </c>
      <c r="L211" s="88" t="s">
        <v>710</v>
      </c>
      <c r="M211" s="88" t="s">
        <v>710</v>
      </c>
      <c r="N211" s="90">
        <v>52000</v>
      </c>
      <c r="O211" s="88">
        <v>1</v>
      </c>
      <c r="P211" s="90">
        <v>53781</v>
      </c>
      <c r="Q211" s="91">
        <v>484</v>
      </c>
      <c r="R211" s="80" t="s">
        <v>996</v>
      </c>
      <c r="S211" s="22"/>
      <c r="T211" s="88"/>
      <c r="U211" s="202"/>
    </row>
    <row r="212" spans="1:21" ht="66.75" customHeight="1" x14ac:dyDescent="0.25">
      <c r="A212" s="201" t="s">
        <v>785</v>
      </c>
      <c r="B212" s="87" t="s">
        <v>134</v>
      </c>
      <c r="C212" s="88">
        <v>55400</v>
      </c>
      <c r="D212" s="87" t="s">
        <v>135</v>
      </c>
      <c r="E212" s="87" t="s">
        <v>136</v>
      </c>
      <c r="F212" s="87" t="s">
        <v>724</v>
      </c>
      <c r="G212" s="87" t="s">
        <v>143</v>
      </c>
      <c r="H212" s="87" t="s">
        <v>144</v>
      </c>
      <c r="I212" s="87" t="s">
        <v>25</v>
      </c>
      <c r="J212" s="89" t="s">
        <v>139</v>
      </c>
      <c r="K212" s="87" t="s">
        <v>28</v>
      </c>
      <c r="L212" s="88" t="s">
        <v>708</v>
      </c>
      <c r="M212" s="88" t="s">
        <v>708</v>
      </c>
      <c r="N212" s="90">
        <v>8500</v>
      </c>
      <c r="O212" s="88">
        <v>1</v>
      </c>
      <c r="P212" s="90">
        <v>8500</v>
      </c>
      <c r="Q212" s="91">
        <v>484</v>
      </c>
      <c r="R212" s="80" t="s">
        <v>996</v>
      </c>
      <c r="S212" s="15"/>
      <c r="T212" s="88"/>
      <c r="U212" s="202"/>
    </row>
    <row r="213" spans="1:21" ht="45" x14ac:dyDescent="0.25">
      <c r="A213" s="203" t="s">
        <v>786</v>
      </c>
      <c r="B213" s="82" t="s">
        <v>134</v>
      </c>
      <c r="C213" s="83">
        <v>56520</v>
      </c>
      <c r="D213" s="82" t="s">
        <v>135</v>
      </c>
      <c r="E213" s="82" t="s">
        <v>136</v>
      </c>
      <c r="F213" s="82" t="s">
        <v>724</v>
      </c>
      <c r="G213" s="82" t="s">
        <v>1139</v>
      </c>
      <c r="H213" s="82" t="s">
        <v>146</v>
      </c>
      <c r="I213" s="82" t="s">
        <v>25</v>
      </c>
      <c r="J213" s="84" t="s">
        <v>139</v>
      </c>
      <c r="K213" s="82" t="s">
        <v>38</v>
      </c>
      <c r="L213" s="83" t="s">
        <v>708</v>
      </c>
      <c r="M213" s="83" t="s">
        <v>708</v>
      </c>
      <c r="N213" s="85">
        <v>3000</v>
      </c>
      <c r="O213" s="83">
        <v>5</v>
      </c>
      <c r="P213" s="85">
        <v>15000</v>
      </c>
      <c r="Q213" s="86">
        <v>484</v>
      </c>
      <c r="R213" s="81" t="s">
        <v>996</v>
      </c>
      <c r="S213" s="15"/>
      <c r="T213" s="83"/>
      <c r="U213" s="204"/>
    </row>
    <row r="214" spans="1:21" ht="75" x14ac:dyDescent="0.25">
      <c r="A214" s="216" t="s">
        <v>787</v>
      </c>
      <c r="B214" s="93" t="s">
        <v>134</v>
      </c>
      <c r="C214" s="94">
        <v>51114</v>
      </c>
      <c r="D214" s="93" t="s">
        <v>135</v>
      </c>
      <c r="E214" s="93" t="s">
        <v>136</v>
      </c>
      <c r="F214" s="93" t="s">
        <v>724</v>
      </c>
      <c r="G214" s="93" t="s">
        <v>1083</v>
      </c>
      <c r="H214" s="93" t="s">
        <v>148</v>
      </c>
      <c r="I214" s="93" t="s">
        <v>6</v>
      </c>
      <c r="J214" s="95" t="s">
        <v>139</v>
      </c>
      <c r="K214" s="93" t="s">
        <v>7</v>
      </c>
      <c r="L214" s="94" t="s">
        <v>708</v>
      </c>
      <c r="M214" s="94" t="s">
        <v>708</v>
      </c>
      <c r="N214" s="96">
        <v>2500</v>
      </c>
      <c r="O214" s="94">
        <v>1</v>
      </c>
      <c r="P214" s="96">
        <v>2500</v>
      </c>
      <c r="Q214" s="97">
        <v>484</v>
      </c>
      <c r="R214" s="98" t="s">
        <v>996</v>
      </c>
      <c r="S214" s="29">
        <v>515</v>
      </c>
      <c r="T214" s="94"/>
      <c r="U214" s="217"/>
    </row>
    <row r="215" spans="1:21" ht="22.5" customHeight="1" x14ac:dyDescent="0.25">
      <c r="A215" s="218"/>
      <c r="B215" s="144"/>
      <c r="C215" s="145"/>
      <c r="D215" s="144"/>
      <c r="E215" s="144"/>
      <c r="F215" s="144"/>
      <c r="G215" s="144"/>
      <c r="H215" s="144"/>
      <c r="I215" s="144"/>
      <c r="J215" s="146"/>
      <c r="K215" s="144"/>
      <c r="L215" s="121" t="s">
        <v>1116</v>
      </c>
      <c r="M215" s="145"/>
      <c r="N215" s="147"/>
      <c r="O215" s="145"/>
      <c r="P215" s="150">
        <f>SUM(P210:P214)</f>
        <v>89781</v>
      </c>
      <c r="Q215" s="148"/>
      <c r="R215" s="149"/>
      <c r="S215" s="29"/>
      <c r="T215" s="145"/>
      <c r="U215" s="219"/>
    </row>
    <row r="216" spans="1:21" ht="20.25" customHeight="1" x14ac:dyDescent="0.25">
      <c r="A216" s="213"/>
      <c r="B216" s="108"/>
      <c r="C216" s="109"/>
      <c r="D216" s="108"/>
      <c r="E216" s="108"/>
      <c r="F216" s="108"/>
      <c r="G216" s="108"/>
      <c r="H216" s="108"/>
      <c r="I216" s="108"/>
      <c r="J216" s="110"/>
      <c r="K216" s="108"/>
      <c r="L216" s="121" t="s">
        <v>1027</v>
      </c>
      <c r="M216" s="109"/>
      <c r="N216" s="111"/>
      <c r="O216" s="109"/>
      <c r="P216" s="122">
        <f>P215+P209</f>
        <v>312321</v>
      </c>
      <c r="Q216" s="112"/>
      <c r="R216" s="113"/>
      <c r="S216" s="22">
        <v>515</v>
      </c>
      <c r="T216" s="109"/>
      <c r="U216" s="214"/>
    </row>
    <row r="217" spans="1:21" ht="30" customHeight="1" x14ac:dyDescent="0.25">
      <c r="A217" s="220"/>
      <c r="B217" s="17"/>
      <c r="C217" s="18"/>
      <c r="D217" s="17"/>
      <c r="E217" s="17"/>
      <c r="F217" s="17"/>
      <c r="G217" s="17"/>
      <c r="H217" s="17"/>
      <c r="I217" s="17"/>
      <c r="J217" s="19"/>
      <c r="K217" s="67"/>
      <c r="L217" s="67" t="s">
        <v>1119</v>
      </c>
      <c r="M217" s="18"/>
      <c r="N217" s="20"/>
      <c r="O217" s="18"/>
      <c r="P217" s="68">
        <f>P216+P198+P182+P158+P98</f>
        <v>3885712</v>
      </c>
      <c r="Q217" s="69"/>
      <c r="R217" s="21"/>
      <c r="S217" s="29">
        <v>515</v>
      </c>
      <c r="T217" s="18"/>
      <c r="U217" s="221"/>
    </row>
    <row r="218" spans="1:21" x14ac:dyDescent="0.25">
      <c r="A218" s="222"/>
      <c r="B218" s="178"/>
      <c r="C218" s="178"/>
      <c r="D218" s="178"/>
      <c r="E218" s="178"/>
      <c r="F218" s="178"/>
      <c r="G218" s="178"/>
      <c r="H218" s="178"/>
      <c r="I218" s="178"/>
      <c r="J218" s="178"/>
      <c r="K218" s="178"/>
      <c r="L218" s="178"/>
      <c r="M218" s="178"/>
      <c r="N218" s="178"/>
      <c r="O218" s="178"/>
      <c r="P218" s="178"/>
      <c r="Q218" s="178"/>
      <c r="R218" s="178"/>
      <c r="S218" s="66"/>
      <c r="T218" s="178"/>
      <c r="U218" s="223"/>
    </row>
    <row r="219" spans="1:21" x14ac:dyDescent="0.25">
      <c r="A219" s="222"/>
      <c r="B219" s="178"/>
      <c r="C219" s="178"/>
      <c r="D219" s="178"/>
      <c r="E219" s="178"/>
      <c r="F219" s="178"/>
      <c r="G219" s="178"/>
      <c r="H219" s="178"/>
      <c r="I219" s="178"/>
      <c r="J219" s="178"/>
      <c r="K219" s="178"/>
      <c r="L219" s="178"/>
      <c r="M219" s="178"/>
      <c r="N219" s="178"/>
      <c r="O219" s="178"/>
      <c r="P219" s="178"/>
      <c r="Q219" s="178"/>
      <c r="R219" s="178"/>
      <c r="S219" s="178"/>
      <c r="T219" s="178"/>
      <c r="U219" s="223"/>
    </row>
    <row r="220" spans="1:21" ht="30.75" customHeight="1" x14ac:dyDescent="0.25">
      <c r="A220" s="215" t="s">
        <v>1015</v>
      </c>
      <c r="B220" s="13"/>
      <c r="C220" s="14"/>
      <c r="D220" s="34"/>
      <c r="E220" s="14"/>
      <c r="F220" s="13"/>
      <c r="G220" s="13"/>
      <c r="H220" s="14"/>
      <c r="I220" s="13"/>
      <c r="J220" s="35"/>
      <c r="K220" s="13"/>
      <c r="L220" s="30"/>
      <c r="M220" s="30"/>
      <c r="N220" s="31"/>
      <c r="O220" s="32"/>
      <c r="P220" s="31"/>
      <c r="Q220" s="33"/>
      <c r="R220" s="33"/>
      <c r="S220" s="178"/>
      <c r="T220" s="30"/>
      <c r="U220" s="210"/>
    </row>
    <row r="221" spans="1:21" ht="60" x14ac:dyDescent="0.25">
      <c r="A221" s="203" t="s">
        <v>835</v>
      </c>
      <c r="B221" s="82" t="s">
        <v>274</v>
      </c>
      <c r="C221" s="83">
        <v>51320</v>
      </c>
      <c r="D221" s="82" t="s">
        <v>283</v>
      </c>
      <c r="E221" s="82" t="s">
        <v>284</v>
      </c>
      <c r="F221" s="82" t="s">
        <v>720</v>
      </c>
      <c r="G221" s="82" t="s">
        <v>291</v>
      </c>
      <c r="H221" s="82" t="s">
        <v>292</v>
      </c>
      <c r="I221" s="82" t="s">
        <v>229</v>
      </c>
      <c r="J221" s="84" t="s">
        <v>174</v>
      </c>
      <c r="K221" s="82" t="s">
        <v>14</v>
      </c>
      <c r="L221" s="83" t="s">
        <v>710</v>
      </c>
      <c r="M221" s="83" t="s">
        <v>708</v>
      </c>
      <c r="N221" s="85">
        <v>4600</v>
      </c>
      <c r="O221" s="83">
        <v>1</v>
      </c>
      <c r="P221" s="85">
        <v>6500</v>
      </c>
      <c r="Q221" s="86">
        <v>298</v>
      </c>
      <c r="R221" s="81" t="s">
        <v>995</v>
      </c>
      <c r="S221" s="178"/>
      <c r="T221" s="83"/>
      <c r="U221" s="204"/>
    </row>
    <row r="222" spans="1:21" ht="75" x14ac:dyDescent="0.25">
      <c r="A222" s="201" t="s">
        <v>867</v>
      </c>
      <c r="B222" s="87" t="s">
        <v>344</v>
      </c>
      <c r="C222" s="88">
        <v>51320</v>
      </c>
      <c r="D222" s="87" t="s">
        <v>345</v>
      </c>
      <c r="E222" s="87" t="s">
        <v>346</v>
      </c>
      <c r="F222" s="87" t="s">
        <v>720</v>
      </c>
      <c r="G222" s="87" t="s">
        <v>379</v>
      </c>
      <c r="H222" s="87" t="s">
        <v>380</v>
      </c>
      <c r="I222" s="87" t="s">
        <v>229</v>
      </c>
      <c r="J222" s="89" t="s">
        <v>349</v>
      </c>
      <c r="K222" s="87" t="s">
        <v>14</v>
      </c>
      <c r="L222" s="88" t="s">
        <v>710</v>
      </c>
      <c r="M222" s="88" t="s">
        <v>708</v>
      </c>
      <c r="N222" s="90">
        <v>7000</v>
      </c>
      <c r="O222" s="88">
        <v>1</v>
      </c>
      <c r="P222" s="90">
        <v>6500</v>
      </c>
      <c r="Q222" s="91">
        <v>402</v>
      </c>
      <c r="R222" s="80" t="s">
        <v>995</v>
      </c>
      <c r="S222" s="178"/>
      <c r="T222" s="88"/>
      <c r="U222" s="202"/>
    </row>
    <row r="223" spans="1:21" ht="67.5" customHeight="1" x14ac:dyDescent="0.25">
      <c r="A223" s="201" t="s">
        <v>902</v>
      </c>
      <c r="B223" s="82" t="s">
        <v>465</v>
      </c>
      <c r="C223" s="83">
        <v>51320</v>
      </c>
      <c r="D223" s="82" t="s">
        <v>466</v>
      </c>
      <c r="E223" s="82" t="s">
        <v>188</v>
      </c>
      <c r="F223" s="82" t="s">
        <v>723</v>
      </c>
      <c r="G223" s="82" t="s">
        <v>469</v>
      </c>
      <c r="H223" s="82" t="s">
        <v>470</v>
      </c>
      <c r="I223" s="82" t="s">
        <v>229</v>
      </c>
      <c r="J223" s="84">
        <v>4.0999999999999996</v>
      </c>
      <c r="K223" s="82" t="s">
        <v>14</v>
      </c>
      <c r="L223" s="83" t="s">
        <v>710</v>
      </c>
      <c r="M223" s="83" t="s">
        <v>708</v>
      </c>
      <c r="N223" s="85">
        <v>4600</v>
      </c>
      <c r="O223" s="83">
        <v>2</v>
      </c>
      <c r="P223" s="90">
        <f>6500*2</f>
        <v>13000</v>
      </c>
      <c r="Q223" s="86">
        <v>459</v>
      </c>
      <c r="R223" s="81" t="s">
        <v>995</v>
      </c>
      <c r="S223" s="178"/>
      <c r="T223" s="83"/>
      <c r="U223" s="202"/>
    </row>
    <row r="224" spans="1:21" ht="150" customHeight="1" x14ac:dyDescent="0.25">
      <c r="A224" s="201" t="s">
        <v>813</v>
      </c>
      <c r="B224" s="87" t="s">
        <v>217</v>
      </c>
      <c r="C224" s="88">
        <v>51320</v>
      </c>
      <c r="D224" s="87" t="s">
        <v>218</v>
      </c>
      <c r="E224" s="87" t="s">
        <v>219</v>
      </c>
      <c r="F224" s="87" t="s">
        <v>722</v>
      </c>
      <c r="G224" s="87" t="s">
        <v>227</v>
      </c>
      <c r="H224" s="87" t="s">
        <v>228</v>
      </c>
      <c r="I224" s="87" t="s">
        <v>229</v>
      </c>
      <c r="J224" s="89"/>
      <c r="K224" s="87" t="s">
        <v>112</v>
      </c>
      <c r="L224" s="88" t="s">
        <v>710</v>
      </c>
      <c r="M224" s="88" t="s">
        <v>708</v>
      </c>
      <c r="N224" s="90">
        <v>4600</v>
      </c>
      <c r="O224" s="88">
        <v>2</v>
      </c>
      <c r="P224" s="90">
        <f>6500*2</f>
        <v>13000</v>
      </c>
      <c r="Q224" s="91">
        <v>392</v>
      </c>
      <c r="R224" s="80" t="s">
        <v>995</v>
      </c>
      <c r="S224" s="178"/>
      <c r="T224" s="88"/>
      <c r="U224" s="202"/>
    </row>
    <row r="225" spans="1:21" ht="176.25" customHeight="1" x14ac:dyDescent="0.25">
      <c r="A225" s="201" t="s">
        <v>979</v>
      </c>
      <c r="B225" s="82" t="s">
        <v>96</v>
      </c>
      <c r="C225" s="83">
        <v>51320</v>
      </c>
      <c r="D225" s="82" t="s">
        <v>673</v>
      </c>
      <c r="E225" s="82" t="s">
        <v>674</v>
      </c>
      <c r="F225" s="82" t="s">
        <v>722</v>
      </c>
      <c r="G225" s="82" t="s">
        <v>683</v>
      </c>
      <c r="H225" s="82" t="s">
        <v>1103</v>
      </c>
      <c r="I225" s="82" t="s">
        <v>229</v>
      </c>
      <c r="J225" s="84" t="s">
        <v>680</v>
      </c>
      <c r="K225" s="82" t="s">
        <v>112</v>
      </c>
      <c r="L225" s="83" t="s">
        <v>710</v>
      </c>
      <c r="M225" s="83" t="s">
        <v>708</v>
      </c>
      <c r="N225" s="85">
        <v>4600</v>
      </c>
      <c r="O225" s="83">
        <v>4</v>
      </c>
      <c r="P225" s="90">
        <f>6500*4</f>
        <v>26000</v>
      </c>
      <c r="Q225" s="86">
        <v>425</v>
      </c>
      <c r="R225" s="81" t="s">
        <v>996</v>
      </c>
      <c r="S225" s="178"/>
      <c r="T225" s="83"/>
      <c r="U225" s="202"/>
    </row>
    <row r="226" spans="1:21" ht="87" customHeight="1" x14ac:dyDescent="0.25">
      <c r="A226" s="224" t="s">
        <v>911</v>
      </c>
      <c r="B226" s="134" t="s">
        <v>493</v>
      </c>
      <c r="C226" s="135">
        <v>51320</v>
      </c>
      <c r="D226" s="134" t="s">
        <v>494</v>
      </c>
      <c r="E226" s="134" t="s">
        <v>495</v>
      </c>
      <c r="F226" s="134" t="s">
        <v>722</v>
      </c>
      <c r="G226" s="134" t="s">
        <v>500</v>
      </c>
      <c r="H226" s="134" t="s">
        <v>1104</v>
      </c>
      <c r="I226" s="134" t="s">
        <v>229</v>
      </c>
      <c r="J226" s="136"/>
      <c r="K226" s="134" t="s">
        <v>89</v>
      </c>
      <c r="L226" s="135" t="s">
        <v>708</v>
      </c>
      <c r="M226" s="135" t="s">
        <v>708</v>
      </c>
      <c r="N226" s="137">
        <v>4600</v>
      </c>
      <c r="O226" s="135">
        <v>2</v>
      </c>
      <c r="P226" s="137">
        <v>13000</v>
      </c>
      <c r="Q226" s="138">
        <v>395</v>
      </c>
      <c r="R226" s="107" t="s">
        <v>995</v>
      </c>
      <c r="S226" s="178"/>
      <c r="T226" s="135"/>
      <c r="U226" s="225"/>
    </row>
    <row r="227" spans="1:21" ht="15.75" thickBot="1" x14ac:dyDescent="0.3">
      <c r="A227" s="226"/>
      <c r="B227" s="227"/>
      <c r="C227" s="228"/>
      <c r="D227" s="227"/>
      <c r="E227" s="227"/>
      <c r="F227" s="227"/>
      <c r="G227" s="227"/>
      <c r="H227" s="227"/>
      <c r="I227" s="227"/>
      <c r="J227" s="229"/>
      <c r="K227" s="227"/>
      <c r="L227" s="230" t="s">
        <v>1105</v>
      </c>
      <c r="M227" s="228"/>
      <c r="N227" s="231"/>
      <c r="O227" s="228"/>
      <c r="P227" s="232">
        <f>SUM(P221:P226)</f>
        <v>78000</v>
      </c>
      <c r="Q227" s="233"/>
      <c r="R227" s="234"/>
      <c r="S227" s="235"/>
      <c r="T227" s="228"/>
      <c r="U227" s="236"/>
    </row>
    <row r="228" spans="1:21" x14ac:dyDescent="0.25">
      <c r="M228" s="6"/>
    </row>
  </sheetData>
  <sortState ref="A199:R212">
    <sortCondition ref="R199:R212"/>
    <sortCondition ref="B199:B212"/>
    <sortCondition ref="Q199:Q212"/>
    <sortCondition ref="A199:A212"/>
  </sortState>
  <mergeCells count="1">
    <mergeCell ref="T3:U3"/>
  </mergeCells>
  <pageMargins left="0.2" right="0.17" top="0.5" bottom="0.5" header="0.05" footer="0"/>
  <pageSetup scale="60" fitToHeight="0" orientation="landscape" r:id="rId1"/>
  <headerFooter>
    <oddFooter>&amp;CPage &amp;P&amp;RFY16 Budget Development Requests.xlsx</oddFooter>
  </headerFooter>
  <rowBreaks count="8" manualBreakCount="8">
    <brk id="58" max="17" man="1"/>
    <brk id="98" max="17" man="1"/>
    <brk id="137" max="17" man="1"/>
    <brk id="158" max="17" man="1"/>
    <brk id="182" max="17" man="1"/>
    <brk id="198" max="17" man="1"/>
    <brk id="209" max="17" man="1"/>
    <brk id="219" max="17"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4"/>
  <sheetViews>
    <sheetView topLeftCell="A251" zoomScale="90" zoomScaleNormal="90" zoomScalePageLayoutView="90" workbookViewId="0">
      <selection activeCell="P250" sqref="P250"/>
    </sheetView>
  </sheetViews>
  <sheetFormatPr defaultColWidth="8.85546875" defaultRowHeight="15" x14ac:dyDescent="0.25"/>
  <cols>
    <col min="1" max="1" width="6.7109375" style="2" bestFit="1" customWidth="1"/>
    <col min="2" max="2" width="11.42578125" style="1" customWidth="1"/>
    <col min="3" max="3" width="6.85546875" style="3" customWidth="1"/>
    <col min="4" max="4" width="7.42578125" style="1" customWidth="1"/>
    <col min="5" max="5" width="13.42578125" style="1" customWidth="1"/>
    <col min="6" max="6" width="4.28515625" style="1" customWidth="1"/>
    <col min="7" max="7" width="19" style="1" customWidth="1"/>
    <col min="8" max="8" width="68.7109375" style="1" customWidth="1"/>
    <col min="9" max="9" width="13" style="1" customWidth="1"/>
    <col min="10" max="10" width="5.42578125" style="5" customWidth="1"/>
    <col min="11" max="11" width="9.42578125" style="1" customWidth="1"/>
    <col min="12" max="12" width="6.28515625" style="3" customWidth="1"/>
    <col min="13" max="13" width="4.42578125" style="3" customWidth="1"/>
    <col min="14" max="14" width="9.7109375" style="4" hidden="1" customWidth="1"/>
    <col min="15" max="15" width="8.7109375" style="3" bestFit="1" customWidth="1"/>
    <col min="16" max="16" width="11.42578125" style="4" bestFit="1" customWidth="1"/>
    <col min="17" max="17" width="6.42578125" style="7" customWidth="1"/>
    <col min="18" max="18" width="11.85546875" style="7" customWidth="1"/>
    <col min="19" max="19" width="8.85546875" customWidth="1"/>
  </cols>
  <sheetData>
    <row r="1" spans="1:19" ht="73.5" customHeight="1" x14ac:dyDescent="0.25">
      <c r="A1" s="12" t="s">
        <v>711</v>
      </c>
      <c r="B1" s="13" t="s">
        <v>729</v>
      </c>
      <c r="C1" s="14" t="s">
        <v>712</v>
      </c>
      <c r="D1" s="34" t="s">
        <v>713</v>
      </c>
      <c r="E1" s="14" t="s">
        <v>993</v>
      </c>
      <c r="F1" s="13" t="s">
        <v>990</v>
      </c>
      <c r="G1" s="13" t="s">
        <v>714</v>
      </c>
      <c r="H1" s="14" t="s">
        <v>707</v>
      </c>
      <c r="I1" s="13" t="s">
        <v>715</v>
      </c>
      <c r="J1" s="35" t="s">
        <v>716</v>
      </c>
      <c r="K1" s="13" t="s">
        <v>994</v>
      </c>
      <c r="L1" s="30" t="s">
        <v>997</v>
      </c>
      <c r="M1" s="30" t="s">
        <v>728</v>
      </c>
      <c r="N1" s="31" t="s">
        <v>717</v>
      </c>
      <c r="O1" s="32" t="s">
        <v>0</v>
      </c>
      <c r="P1" s="31" t="s">
        <v>709</v>
      </c>
      <c r="Q1" s="33" t="s">
        <v>991</v>
      </c>
      <c r="R1" s="33" t="s">
        <v>992</v>
      </c>
      <c r="S1" s="15" t="s">
        <v>1</v>
      </c>
    </row>
    <row r="2" spans="1:19" ht="27" customHeight="1" x14ac:dyDescent="0.25">
      <c r="A2" s="12" t="s">
        <v>1011</v>
      </c>
      <c r="B2" s="13"/>
      <c r="C2" s="14"/>
      <c r="D2" s="34"/>
      <c r="E2" s="14"/>
      <c r="F2" s="13"/>
      <c r="G2" s="13"/>
      <c r="H2" s="14"/>
      <c r="I2" s="13"/>
      <c r="J2" s="35"/>
      <c r="K2" s="13"/>
      <c r="L2" s="30"/>
      <c r="M2" s="30"/>
      <c r="N2" s="31"/>
      <c r="O2" s="32"/>
      <c r="P2" s="31"/>
      <c r="Q2" s="33"/>
      <c r="R2" s="33"/>
      <c r="S2" s="15"/>
    </row>
    <row r="3" spans="1:19" ht="27" customHeight="1" x14ac:dyDescent="0.25">
      <c r="A3" s="12"/>
      <c r="B3" s="13"/>
      <c r="C3" s="14"/>
      <c r="D3" s="34"/>
      <c r="E3" s="14"/>
      <c r="F3" s="13"/>
      <c r="G3" s="13"/>
      <c r="H3" s="14"/>
      <c r="I3" s="13"/>
      <c r="J3" s="35"/>
      <c r="K3" s="13"/>
      <c r="L3" s="30"/>
      <c r="M3" s="30"/>
      <c r="N3" s="31"/>
      <c r="O3" s="32"/>
      <c r="P3" s="31"/>
      <c r="Q3" s="33"/>
      <c r="R3" s="33"/>
      <c r="S3" s="15"/>
    </row>
    <row r="4" spans="1:19" ht="210" x14ac:dyDescent="0.25">
      <c r="A4" s="16" t="s">
        <v>830</v>
      </c>
      <c r="B4" s="17" t="s">
        <v>274</v>
      </c>
      <c r="C4" s="18">
        <v>51310</v>
      </c>
      <c r="D4" s="17" t="s">
        <v>275</v>
      </c>
      <c r="E4" s="17" t="s">
        <v>276</v>
      </c>
      <c r="F4" s="17" t="s">
        <v>720</v>
      </c>
      <c r="G4" s="17" t="s">
        <v>277</v>
      </c>
      <c r="H4" s="17" t="s">
        <v>278</v>
      </c>
      <c r="I4" s="17" t="s">
        <v>6</v>
      </c>
      <c r="J4" s="19">
        <v>1.2</v>
      </c>
      <c r="K4" s="17" t="s">
        <v>14</v>
      </c>
      <c r="L4" s="18" t="s">
        <v>710</v>
      </c>
      <c r="M4" s="18" t="s">
        <v>710</v>
      </c>
      <c r="N4" s="20">
        <v>8250</v>
      </c>
      <c r="O4" s="18">
        <v>1</v>
      </c>
      <c r="P4" s="20">
        <v>8250</v>
      </c>
      <c r="Q4" s="21">
        <v>295</v>
      </c>
      <c r="R4" s="21" t="s">
        <v>996</v>
      </c>
      <c r="S4" s="22">
        <v>515</v>
      </c>
    </row>
    <row r="5" spans="1:19" ht="135" x14ac:dyDescent="0.25">
      <c r="A5" s="23" t="s">
        <v>831</v>
      </c>
      <c r="B5" s="24" t="s">
        <v>274</v>
      </c>
      <c r="C5" s="25">
        <v>51310</v>
      </c>
      <c r="D5" s="24" t="s">
        <v>279</v>
      </c>
      <c r="E5" s="24" t="s">
        <v>280</v>
      </c>
      <c r="F5" s="24" t="s">
        <v>720</v>
      </c>
      <c r="G5" s="24" t="s">
        <v>281</v>
      </c>
      <c r="H5" s="24" t="s">
        <v>282</v>
      </c>
      <c r="I5" s="24" t="s">
        <v>6</v>
      </c>
      <c r="J5" s="26">
        <v>1.2</v>
      </c>
      <c r="K5" s="24" t="s">
        <v>14</v>
      </c>
      <c r="L5" s="25" t="s">
        <v>710</v>
      </c>
      <c r="M5" s="25" t="s">
        <v>710</v>
      </c>
      <c r="N5" s="27">
        <v>5600</v>
      </c>
      <c r="O5" s="25">
        <v>1</v>
      </c>
      <c r="P5" s="27">
        <v>5600</v>
      </c>
      <c r="Q5" s="28">
        <v>295</v>
      </c>
      <c r="R5" s="28" t="s">
        <v>996</v>
      </c>
      <c r="S5" s="29">
        <v>515</v>
      </c>
    </row>
    <row r="6" spans="1:19" ht="315" x14ac:dyDescent="0.25">
      <c r="A6" s="16" t="s">
        <v>832</v>
      </c>
      <c r="B6" s="17" t="s">
        <v>274</v>
      </c>
      <c r="C6" s="18">
        <v>53210</v>
      </c>
      <c r="D6" s="17" t="s">
        <v>283</v>
      </c>
      <c r="E6" s="17" t="s">
        <v>284</v>
      </c>
      <c r="F6" s="17" t="s">
        <v>720</v>
      </c>
      <c r="G6" s="17" t="s">
        <v>285</v>
      </c>
      <c r="H6" s="17" t="s">
        <v>286</v>
      </c>
      <c r="I6" s="17" t="s">
        <v>6</v>
      </c>
      <c r="J6" s="19" t="s">
        <v>174</v>
      </c>
      <c r="K6" s="17" t="s">
        <v>14</v>
      </c>
      <c r="L6" s="18" t="s">
        <v>710</v>
      </c>
      <c r="M6" s="18" t="s">
        <v>708</v>
      </c>
      <c r="N6" s="20">
        <v>750</v>
      </c>
      <c r="O6" s="18">
        <v>1</v>
      </c>
      <c r="P6" s="20">
        <v>750</v>
      </c>
      <c r="Q6" s="21">
        <v>298</v>
      </c>
      <c r="R6" s="21" t="s">
        <v>995</v>
      </c>
      <c r="S6" s="22">
        <v>518</v>
      </c>
    </row>
    <row r="7" spans="1:19" ht="180" x14ac:dyDescent="0.25">
      <c r="A7" s="16" t="s">
        <v>842</v>
      </c>
      <c r="B7" s="17" t="s">
        <v>274</v>
      </c>
      <c r="C7" s="18">
        <v>51310</v>
      </c>
      <c r="D7" s="17" t="s">
        <v>283</v>
      </c>
      <c r="E7" s="17" t="s">
        <v>284</v>
      </c>
      <c r="F7" s="17" t="s">
        <v>720</v>
      </c>
      <c r="G7" s="17" t="s">
        <v>310</v>
      </c>
      <c r="H7" s="17" t="s">
        <v>311</v>
      </c>
      <c r="I7" s="17" t="s">
        <v>6</v>
      </c>
      <c r="J7" s="19" t="s">
        <v>174</v>
      </c>
      <c r="K7" s="17" t="s">
        <v>14</v>
      </c>
      <c r="L7" s="18" t="s">
        <v>710</v>
      </c>
      <c r="M7" s="18" t="s">
        <v>708</v>
      </c>
      <c r="N7" s="20">
        <v>750</v>
      </c>
      <c r="O7" s="18">
        <v>1</v>
      </c>
      <c r="P7" s="20">
        <v>750</v>
      </c>
      <c r="Q7" s="21">
        <v>298</v>
      </c>
      <c r="R7" s="21" t="s">
        <v>995</v>
      </c>
      <c r="S7" s="22">
        <v>518</v>
      </c>
    </row>
    <row r="8" spans="1:19" ht="75" x14ac:dyDescent="0.25">
      <c r="A8" s="23" t="s">
        <v>843</v>
      </c>
      <c r="B8" s="24" t="s">
        <v>274</v>
      </c>
      <c r="C8" s="25">
        <v>51310</v>
      </c>
      <c r="D8" s="24" t="s">
        <v>283</v>
      </c>
      <c r="E8" s="24" t="s">
        <v>284</v>
      </c>
      <c r="F8" s="24" t="s">
        <v>720</v>
      </c>
      <c r="G8" s="24" t="s">
        <v>312</v>
      </c>
      <c r="H8" s="24" t="s">
        <v>313</v>
      </c>
      <c r="I8" s="24" t="s">
        <v>6</v>
      </c>
      <c r="J8" s="26" t="s">
        <v>174</v>
      </c>
      <c r="K8" s="24" t="s">
        <v>14</v>
      </c>
      <c r="L8" s="25" t="s">
        <v>710</v>
      </c>
      <c r="M8" s="25" t="s">
        <v>708</v>
      </c>
      <c r="N8" s="27">
        <v>1500</v>
      </c>
      <c r="O8" s="25">
        <v>1</v>
      </c>
      <c r="P8" s="27">
        <v>1500</v>
      </c>
      <c r="Q8" s="28">
        <v>298</v>
      </c>
      <c r="R8" s="28" t="s">
        <v>995</v>
      </c>
      <c r="S8" s="29">
        <v>518</v>
      </c>
    </row>
    <row r="9" spans="1:19" ht="270" x14ac:dyDescent="0.25">
      <c r="A9" s="16" t="s">
        <v>846</v>
      </c>
      <c r="B9" s="17" t="s">
        <v>274</v>
      </c>
      <c r="C9" s="18">
        <v>51230</v>
      </c>
      <c r="D9" s="17" t="s">
        <v>320</v>
      </c>
      <c r="E9" s="17" t="s">
        <v>321</v>
      </c>
      <c r="F9" s="17" t="s">
        <v>720</v>
      </c>
      <c r="G9" s="17" t="s">
        <v>322</v>
      </c>
      <c r="H9" s="17" t="s">
        <v>323</v>
      </c>
      <c r="I9" s="17" t="s">
        <v>6</v>
      </c>
      <c r="J9" s="19">
        <v>1.2</v>
      </c>
      <c r="K9" s="17" t="s">
        <v>14</v>
      </c>
      <c r="L9" s="18" t="s">
        <v>710</v>
      </c>
      <c r="M9" s="18" t="s">
        <v>710</v>
      </c>
      <c r="N9" s="20">
        <v>55887</v>
      </c>
      <c r="O9" s="18">
        <v>1</v>
      </c>
      <c r="P9" s="20">
        <v>53781</v>
      </c>
      <c r="Q9" s="21">
        <v>301</v>
      </c>
      <c r="R9" s="21" t="s">
        <v>996</v>
      </c>
      <c r="S9" s="22">
        <v>521</v>
      </c>
    </row>
    <row r="10" spans="1:19" ht="135" x14ac:dyDescent="0.25">
      <c r="A10" s="23" t="s">
        <v>847</v>
      </c>
      <c r="B10" s="24" t="s">
        <v>274</v>
      </c>
      <c r="C10" s="25">
        <v>51130</v>
      </c>
      <c r="D10" s="24" t="s">
        <v>320</v>
      </c>
      <c r="E10" s="24" t="s">
        <v>321</v>
      </c>
      <c r="F10" s="24" t="s">
        <v>720</v>
      </c>
      <c r="G10" s="24" t="s">
        <v>324</v>
      </c>
      <c r="H10" s="24" t="s">
        <v>325</v>
      </c>
      <c r="I10" s="24" t="s">
        <v>6</v>
      </c>
      <c r="J10" s="26">
        <v>1.2</v>
      </c>
      <c r="K10" s="24" t="s">
        <v>7</v>
      </c>
      <c r="L10" s="25" t="s">
        <v>710</v>
      </c>
      <c r="M10" s="25" t="s">
        <v>710</v>
      </c>
      <c r="N10" s="27">
        <v>10000</v>
      </c>
      <c r="O10" s="25">
        <v>1</v>
      </c>
      <c r="P10" s="27">
        <v>10000</v>
      </c>
      <c r="Q10" s="28">
        <v>301</v>
      </c>
      <c r="R10" s="28" t="s">
        <v>996</v>
      </c>
      <c r="S10" s="29">
        <v>521</v>
      </c>
    </row>
    <row r="11" spans="1:19" ht="135" x14ac:dyDescent="0.25">
      <c r="A11" s="16" t="s">
        <v>848</v>
      </c>
      <c r="B11" s="17" t="s">
        <v>274</v>
      </c>
      <c r="C11" s="18">
        <v>51130</v>
      </c>
      <c r="D11" s="17" t="s">
        <v>320</v>
      </c>
      <c r="E11" s="17" t="s">
        <v>321</v>
      </c>
      <c r="F11" s="17" t="s">
        <v>720</v>
      </c>
      <c r="G11" s="17" t="s">
        <v>326</v>
      </c>
      <c r="H11" s="17" t="s">
        <v>325</v>
      </c>
      <c r="I11" s="17" t="s">
        <v>6</v>
      </c>
      <c r="J11" s="19">
        <v>1.2</v>
      </c>
      <c r="K11" s="17" t="s">
        <v>7</v>
      </c>
      <c r="L11" s="18" t="s">
        <v>710</v>
      </c>
      <c r="M11" s="18" t="s">
        <v>710</v>
      </c>
      <c r="N11" s="20">
        <v>16484</v>
      </c>
      <c r="O11" s="18">
        <v>1</v>
      </c>
      <c r="P11" s="20">
        <v>16484</v>
      </c>
      <c r="Q11" s="21">
        <v>301</v>
      </c>
      <c r="R11" s="21" t="s">
        <v>996</v>
      </c>
      <c r="S11" s="22">
        <v>521</v>
      </c>
    </row>
    <row r="12" spans="1:19" ht="75" x14ac:dyDescent="0.25">
      <c r="A12" s="23" t="s">
        <v>849</v>
      </c>
      <c r="B12" s="24" t="s">
        <v>274</v>
      </c>
      <c r="C12" s="25">
        <v>51310</v>
      </c>
      <c r="D12" s="24" t="s">
        <v>320</v>
      </c>
      <c r="E12" s="24" t="s">
        <v>321</v>
      </c>
      <c r="F12" s="24" t="s">
        <v>720</v>
      </c>
      <c r="G12" s="24" t="s">
        <v>327</v>
      </c>
      <c r="H12" s="24" t="s">
        <v>328</v>
      </c>
      <c r="I12" s="24" t="s">
        <v>6</v>
      </c>
      <c r="J12" s="26">
        <v>1.2</v>
      </c>
      <c r="K12" s="24" t="s">
        <v>112</v>
      </c>
      <c r="L12" s="25" t="s">
        <v>710</v>
      </c>
      <c r="M12" s="25" t="s">
        <v>710</v>
      </c>
      <c r="N12" s="27">
        <v>20000</v>
      </c>
      <c r="O12" s="25">
        <v>1</v>
      </c>
      <c r="P12" s="27">
        <v>20000</v>
      </c>
      <c r="Q12" s="28">
        <v>301</v>
      </c>
      <c r="R12" s="28" t="s">
        <v>996</v>
      </c>
      <c r="S12" s="29">
        <v>521</v>
      </c>
    </row>
    <row r="13" spans="1:19" ht="75" x14ac:dyDescent="0.25">
      <c r="A13" s="16" t="s">
        <v>850</v>
      </c>
      <c r="B13" s="17" t="s">
        <v>274</v>
      </c>
      <c r="C13" s="18">
        <v>53210</v>
      </c>
      <c r="D13" s="17" t="s">
        <v>320</v>
      </c>
      <c r="E13" s="17" t="s">
        <v>321</v>
      </c>
      <c r="F13" s="17" t="s">
        <v>720</v>
      </c>
      <c r="G13" s="17" t="s">
        <v>329</v>
      </c>
      <c r="H13" s="17" t="s">
        <v>330</v>
      </c>
      <c r="I13" s="17" t="s">
        <v>6</v>
      </c>
      <c r="J13" s="19">
        <v>1.2</v>
      </c>
      <c r="K13" s="17" t="s">
        <v>10</v>
      </c>
      <c r="L13" s="18" t="s">
        <v>710</v>
      </c>
      <c r="M13" s="18" t="s">
        <v>710</v>
      </c>
      <c r="N13" s="20">
        <v>3000</v>
      </c>
      <c r="O13" s="18">
        <v>1</v>
      </c>
      <c r="P13" s="20">
        <v>3000</v>
      </c>
      <c r="Q13" s="21">
        <v>301</v>
      </c>
      <c r="R13" s="21" t="s">
        <v>996</v>
      </c>
      <c r="S13" s="22">
        <v>521</v>
      </c>
    </row>
    <row r="14" spans="1:19" ht="409.5" x14ac:dyDescent="0.25">
      <c r="A14" s="16" t="s">
        <v>884</v>
      </c>
      <c r="B14" s="17" t="s">
        <v>415</v>
      </c>
      <c r="C14" s="18">
        <v>51310</v>
      </c>
      <c r="D14" s="17" t="s">
        <v>416</v>
      </c>
      <c r="E14" s="17" t="s">
        <v>417</v>
      </c>
      <c r="F14" s="17" t="s">
        <v>720</v>
      </c>
      <c r="G14" s="17" t="s">
        <v>418</v>
      </c>
      <c r="H14" s="17" t="s">
        <v>419</v>
      </c>
      <c r="I14" s="17" t="s">
        <v>6</v>
      </c>
      <c r="J14" s="19">
        <v>1.4</v>
      </c>
      <c r="K14" s="17" t="s">
        <v>14</v>
      </c>
      <c r="L14" s="18" t="s">
        <v>710</v>
      </c>
      <c r="M14" s="18" t="s">
        <v>710</v>
      </c>
      <c r="N14" s="20">
        <v>10000</v>
      </c>
      <c r="O14" s="18">
        <v>1</v>
      </c>
      <c r="P14" s="20">
        <v>10000</v>
      </c>
      <c r="Q14" s="21">
        <v>343</v>
      </c>
      <c r="R14" s="21" t="s">
        <v>996</v>
      </c>
      <c r="S14" s="22">
        <v>603</v>
      </c>
    </row>
    <row r="15" spans="1:19" ht="225" x14ac:dyDescent="0.25">
      <c r="A15" s="23" t="s">
        <v>973</v>
      </c>
      <c r="B15" s="24" t="s">
        <v>217</v>
      </c>
      <c r="C15" s="25">
        <v>51310</v>
      </c>
      <c r="D15" s="24" t="s">
        <v>666</v>
      </c>
      <c r="E15" s="24" t="s">
        <v>667</v>
      </c>
      <c r="F15" s="24" t="s">
        <v>720</v>
      </c>
      <c r="G15" s="24" t="s">
        <v>668</v>
      </c>
      <c r="H15" s="24" t="s">
        <v>669</v>
      </c>
      <c r="I15" s="24" t="s">
        <v>6</v>
      </c>
      <c r="J15" s="26">
        <v>1.3</v>
      </c>
      <c r="K15" s="24" t="s">
        <v>7</v>
      </c>
      <c r="L15" s="25" t="s">
        <v>710</v>
      </c>
      <c r="M15" s="25" t="s">
        <v>708</v>
      </c>
      <c r="N15" s="27">
        <v>7000</v>
      </c>
      <c r="O15" s="25">
        <v>1</v>
      </c>
      <c r="P15" s="27">
        <v>7000</v>
      </c>
      <c r="Q15" s="28">
        <v>461</v>
      </c>
      <c r="R15" s="28" t="s">
        <v>995</v>
      </c>
      <c r="S15" s="29">
        <v>816</v>
      </c>
    </row>
    <row r="16" spans="1:19" ht="409.5" x14ac:dyDescent="0.25">
      <c r="A16" s="16" t="s">
        <v>974</v>
      </c>
      <c r="B16" s="17" t="s">
        <v>217</v>
      </c>
      <c r="C16" s="18">
        <v>51230</v>
      </c>
      <c r="D16" s="17" t="s">
        <v>666</v>
      </c>
      <c r="E16" s="17" t="s">
        <v>667</v>
      </c>
      <c r="F16" s="17" t="s">
        <v>720</v>
      </c>
      <c r="G16" s="17" t="s">
        <v>670</v>
      </c>
      <c r="H16" s="17" t="s">
        <v>671</v>
      </c>
      <c r="I16" s="17" t="s">
        <v>6</v>
      </c>
      <c r="J16" s="19" t="s">
        <v>672</v>
      </c>
      <c r="K16" s="17" t="s">
        <v>14</v>
      </c>
      <c r="L16" s="18" t="s">
        <v>710</v>
      </c>
      <c r="M16" s="18" t="s">
        <v>710</v>
      </c>
      <c r="N16" s="20">
        <v>54297</v>
      </c>
      <c r="O16" s="18">
        <v>1</v>
      </c>
      <c r="P16" s="20">
        <v>59063</v>
      </c>
      <c r="Q16" s="21">
        <v>461</v>
      </c>
      <c r="R16" s="21" t="s">
        <v>995</v>
      </c>
      <c r="S16" s="22">
        <v>833</v>
      </c>
    </row>
    <row r="17" spans="1:19" ht="180" x14ac:dyDescent="0.25">
      <c r="A17" s="23" t="s">
        <v>855</v>
      </c>
      <c r="B17" s="24" t="s">
        <v>344</v>
      </c>
      <c r="C17" s="25">
        <v>51129</v>
      </c>
      <c r="D17" s="24" t="s">
        <v>345</v>
      </c>
      <c r="E17" s="24" t="s">
        <v>346</v>
      </c>
      <c r="F17" s="24" t="s">
        <v>720</v>
      </c>
      <c r="G17" s="24" t="s">
        <v>347</v>
      </c>
      <c r="H17" s="24" t="s">
        <v>348</v>
      </c>
      <c r="I17" s="24" t="s">
        <v>6</v>
      </c>
      <c r="J17" s="26" t="s">
        <v>349</v>
      </c>
      <c r="K17" s="24" t="s">
        <v>14</v>
      </c>
      <c r="L17" s="25" t="s">
        <v>708</v>
      </c>
      <c r="M17" s="25" t="s">
        <v>708</v>
      </c>
      <c r="N17" s="27">
        <v>5892</v>
      </c>
      <c r="O17" s="25">
        <v>1</v>
      </c>
      <c r="P17" s="27">
        <v>5892</v>
      </c>
      <c r="Q17" s="28">
        <v>402</v>
      </c>
      <c r="R17" s="28" t="s">
        <v>995</v>
      </c>
      <c r="S17" s="29">
        <v>683</v>
      </c>
    </row>
    <row r="18" spans="1:19" ht="150" x14ac:dyDescent="0.25">
      <c r="A18" s="16" t="s">
        <v>856</v>
      </c>
      <c r="B18" s="17" t="s">
        <v>344</v>
      </c>
      <c r="C18" s="18">
        <v>51310</v>
      </c>
      <c r="D18" s="17" t="s">
        <v>345</v>
      </c>
      <c r="E18" s="17" t="s">
        <v>346</v>
      </c>
      <c r="F18" s="17" t="s">
        <v>720</v>
      </c>
      <c r="G18" s="17" t="s">
        <v>350</v>
      </c>
      <c r="H18" s="17" t="s">
        <v>351</v>
      </c>
      <c r="I18" s="17" t="s">
        <v>6</v>
      </c>
      <c r="J18" s="19" t="s">
        <v>349</v>
      </c>
      <c r="K18" s="17" t="s">
        <v>89</v>
      </c>
      <c r="L18" s="18" t="s">
        <v>708</v>
      </c>
      <c r="M18" s="18" t="s">
        <v>708</v>
      </c>
      <c r="N18" s="20">
        <v>5238</v>
      </c>
      <c r="O18" s="18">
        <v>1</v>
      </c>
      <c r="P18" s="20">
        <v>5238</v>
      </c>
      <c r="Q18" s="21">
        <v>402</v>
      </c>
      <c r="R18" s="21" t="s">
        <v>995</v>
      </c>
      <c r="S18" s="22">
        <v>682</v>
      </c>
    </row>
    <row r="19" spans="1:19" ht="90" x14ac:dyDescent="0.25">
      <c r="A19" s="23" t="s">
        <v>857</v>
      </c>
      <c r="B19" s="24" t="s">
        <v>344</v>
      </c>
      <c r="C19" s="25">
        <v>51310</v>
      </c>
      <c r="D19" s="24" t="s">
        <v>352</v>
      </c>
      <c r="E19" s="24" t="s">
        <v>353</v>
      </c>
      <c r="F19" s="24" t="s">
        <v>720</v>
      </c>
      <c r="G19" s="24" t="s">
        <v>354</v>
      </c>
      <c r="H19" s="24" t="s">
        <v>355</v>
      </c>
      <c r="I19" s="24" t="s">
        <v>6</v>
      </c>
      <c r="J19" s="26" t="s">
        <v>349</v>
      </c>
      <c r="K19" s="24" t="s">
        <v>10</v>
      </c>
      <c r="L19" s="25" t="s">
        <v>708</v>
      </c>
      <c r="M19" s="25" t="s">
        <v>708</v>
      </c>
      <c r="N19" s="27">
        <v>1080</v>
      </c>
      <c r="O19" s="25">
        <v>1</v>
      </c>
      <c r="P19" s="27">
        <v>1080</v>
      </c>
      <c r="Q19" s="28">
        <v>402</v>
      </c>
      <c r="R19" s="28" t="s">
        <v>995</v>
      </c>
      <c r="S19" s="29">
        <v>682</v>
      </c>
    </row>
    <row r="20" spans="1:19" ht="75" x14ac:dyDescent="0.25">
      <c r="A20" s="16" t="s">
        <v>858</v>
      </c>
      <c r="B20" s="17" t="s">
        <v>344</v>
      </c>
      <c r="C20" s="18">
        <v>51129</v>
      </c>
      <c r="D20" s="17" t="s">
        <v>345</v>
      </c>
      <c r="E20" s="17" t="s">
        <v>346</v>
      </c>
      <c r="F20" s="17" t="s">
        <v>720</v>
      </c>
      <c r="G20" s="17" t="s">
        <v>356</v>
      </c>
      <c r="H20" s="17" t="s">
        <v>357</v>
      </c>
      <c r="I20" s="17" t="s">
        <v>6</v>
      </c>
      <c r="J20" s="19" t="s">
        <v>349</v>
      </c>
      <c r="K20" s="17" t="s">
        <v>14</v>
      </c>
      <c r="L20" s="18" t="s">
        <v>710</v>
      </c>
      <c r="M20" s="18" t="s">
        <v>710</v>
      </c>
      <c r="N20" s="20">
        <v>15520</v>
      </c>
      <c r="O20" s="18">
        <v>1</v>
      </c>
      <c r="P20" s="20">
        <v>15520</v>
      </c>
      <c r="Q20" s="21">
        <v>402</v>
      </c>
      <c r="R20" s="21" t="s">
        <v>995</v>
      </c>
      <c r="S20" s="22">
        <v>681</v>
      </c>
    </row>
    <row r="21" spans="1:19" ht="105" x14ac:dyDescent="0.25">
      <c r="A21" s="16" t="s">
        <v>866</v>
      </c>
      <c r="B21" s="17" t="s">
        <v>344</v>
      </c>
      <c r="C21" s="18">
        <v>51310</v>
      </c>
      <c r="D21" s="17" t="s">
        <v>345</v>
      </c>
      <c r="E21" s="17" t="s">
        <v>346</v>
      </c>
      <c r="F21" s="17" t="s">
        <v>720</v>
      </c>
      <c r="G21" s="17" t="s">
        <v>377</v>
      </c>
      <c r="H21" s="17" t="s">
        <v>378</v>
      </c>
      <c r="I21" s="17" t="s">
        <v>6</v>
      </c>
      <c r="J21" s="19" t="s">
        <v>349</v>
      </c>
      <c r="K21" s="17" t="s">
        <v>14</v>
      </c>
      <c r="L21" s="18" t="s">
        <v>710</v>
      </c>
      <c r="M21" s="18" t="s">
        <v>708</v>
      </c>
      <c r="N21" s="20">
        <v>18000</v>
      </c>
      <c r="O21" s="18">
        <v>1</v>
      </c>
      <c r="P21" s="20">
        <v>18000</v>
      </c>
      <c r="Q21" s="21">
        <v>402</v>
      </c>
      <c r="R21" s="21" t="s">
        <v>995</v>
      </c>
      <c r="S21" s="22">
        <v>784</v>
      </c>
    </row>
    <row r="22" spans="1:19" ht="105" x14ac:dyDescent="0.25">
      <c r="A22" s="23" t="s">
        <v>873</v>
      </c>
      <c r="B22" s="24" t="s">
        <v>344</v>
      </c>
      <c r="C22" s="25">
        <v>51310</v>
      </c>
      <c r="D22" s="24" t="s">
        <v>352</v>
      </c>
      <c r="E22" s="24" t="s">
        <v>353</v>
      </c>
      <c r="F22" s="24" t="s">
        <v>720</v>
      </c>
      <c r="G22" s="24" t="s">
        <v>391</v>
      </c>
      <c r="H22" s="24" t="s">
        <v>392</v>
      </c>
      <c r="I22" s="24" t="s">
        <v>6</v>
      </c>
      <c r="J22" s="26" t="s">
        <v>349</v>
      </c>
      <c r="K22" s="24" t="s">
        <v>89</v>
      </c>
      <c r="L22" s="25" t="s">
        <v>708</v>
      </c>
      <c r="M22" s="25" t="s">
        <v>708</v>
      </c>
      <c r="N22" s="27">
        <v>1620</v>
      </c>
      <c r="O22" s="25">
        <v>1</v>
      </c>
      <c r="P22" s="27">
        <v>1620</v>
      </c>
      <c r="Q22" s="28">
        <v>402</v>
      </c>
      <c r="R22" s="28" t="s">
        <v>995</v>
      </c>
      <c r="S22" s="29">
        <v>691</v>
      </c>
    </row>
    <row r="23" spans="1:19" ht="75" x14ac:dyDescent="0.25">
      <c r="A23" s="23" t="s">
        <v>938</v>
      </c>
      <c r="B23" s="24" t="s">
        <v>568</v>
      </c>
      <c r="C23" s="25">
        <v>51230</v>
      </c>
      <c r="D23" s="24" t="s">
        <v>569</v>
      </c>
      <c r="E23" s="24" t="s">
        <v>570</v>
      </c>
      <c r="F23" s="24" t="s">
        <v>720</v>
      </c>
      <c r="G23" s="24" t="s">
        <v>571</v>
      </c>
      <c r="H23" s="24" t="s">
        <v>572</v>
      </c>
      <c r="I23" s="24" t="s">
        <v>6</v>
      </c>
      <c r="J23" s="26" t="s">
        <v>573</v>
      </c>
      <c r="K23" s="24" t="s">
        <v>14</v>
      </c>
      <c r="L23" s="25" t="s">
        <v>710</v>
      </c>
      <c r="M23" s="25" t="s">
        <v>710</v>
      </c>
      <c r="N23" s="27">
        <v>43204</v>
      </c>
      <c r="O23" s="25">
        <v>1</v>
      </c>
      <c r="P23" s="27">
        <v>43204</v>
      </c>
      <c r="Q23" s="28">
        <v>320</v>
      </c>
      <c r="R23" s="28" t="s">
        <v>995</v>
      </c>
      <c r="S23" s="29">
        <v>553</v>
      </c>
    </row>
    <row r="24" spans="1:19" ht="75" x14ac:dyDescent="0.25">
      <c r="A24" s="16" t="s">
        <v>939</v>
      </c>
      <c r="B24" s="17" t="s">
        <v>568</v>
      </c>
      <c r="C24" s="18">
        <v>51310</v>
      </c>
      <c r="D24" s="17" t="s">
        <v>569</v>
      </c>
      <c r="E24" s="17" t="s">
        <v>570</v>
      </c>
      <c r="F24" s="17" t="s">
        <v>720</v>
      </c>
      <c r="G24" s="17" t="s">
        <v>574</v>
      </c>
      <c r="H24" s="17" t="s">
        <v>575</v>
      </c>
      <c r="I24" s="17" t="s">
        <v>6</v>
      </c>
      <c r="J24" s="19" t="s">
        <v>573</v>
      </c>
      <c r="K24" s="17" t="s">
        <v>7</v>
      </c>
      <c r="L24" s="18" t="s">
        <v>710</v>
      </c>
      <c r="M24" s="18" t="s">
        <v>710</v>
      </c>
      <c r="N24" s="20">
        <v>37160</v>
      </c>
      <c r="O24" s="18">
        <v>1</v>
      </c>
      <c r="P24" s="20">
        <v>37160</v>
      </c>
      <c r="Q24" s="21">
        <v>320</v>
      </c>
      <c r="R24" s="21" t="s">
        <v>995</v>
      </c>
      <c r="S24" s="22">
        <v>553</v>
      </c>
    </row>
    <row r="25" spans="1:19" ht="75" x14ac:dyDescent="0.25">
      <c r="A25" s="23" t="s">
        <v>942</v>
      </c>
      <c r="B25" s="24" t="s">
        <v>580</v>
      </c>
      <c r="C25" s="25">
        <v>51114</v>
      </c>
      <c r="D25" s="24" t="s">
        <v>581</v>
      </c>
      <c r="E25" s="24" t="s">
        <v>582</v>
      </c>
      <c r="F25" s="24" t="s">
        <v>720</v>
      </c>
      <c r="G25" s="24" t="s">
        <v>583</v>
      </c>
      <c r="H25" s="24" t="s">
        <v>584</v>
      </c>
      <c r="I25" s="24" t="s">
        <v>6</v>
      </c>
      <c r="J25" s="26">
        <v>1.2</v>
      </c>
      <c r="K25" s="24" t="s">
        <v>14</v>
      </c>
      <c r="L25" s="25" t="s">
        <v>710</v>
      </c>
      <c r="M25" s="25" t="s">
        <v>710</v>
      </c>
      <c r="N25" s="27">
        <v>2562</v>
      </c>
      <c r="O25" s="25">
        <v>5</v>
      </c>
      <c r="P25" s="27">
        <v>12810</v>
      </c>
      <c r="Q25" s="28">
        <v>422</v>
      </c>
      <c r="R25" s="28" t="s">
        <v>996</v>
      </c>
      <c r="S25" s="29">
        <v>724</v>
      </c>
    </row>
    <row r="26" spans="1:19" ht="75" x14ac:dyDescent="0.25">
      <c r="A26" s="23" t="s">
        <v>829</v>
      </c>
      <c r="B26" s="24" t="s">
        <v>269</v>
      </c>
      <c r="C26" s="25">
        <v>51310</v>
      </c>
      <c r="D26" s="24" t="s">
        <v>270</v>
      </c>
      <c r="E26" s="24" t="s">
        <v>271</v>
      </c>
      <c r="F26" s="24" t="s">
        <v>720</v>
      </c>
      <c r="G26" s="24" t="s">
        <v>272</v>
      </c>
      <c r="H26" s="24" t="s">
        <v>273</v>
      </c>
      <c r="I26" s="24" t="s">
        <v>6</v>
      </c>
      <c r="J26" s="26">
        <v>1.2</v>
      </c>
      <c r="K26" s="24" t="s">
        <v>14</v>
      </c>
      <c r="L26" s="25" t="s">
        <v>710</v>
      </c>
      <c r="M26" s="25" t="s">
        <v>708</v>
      </c>
      <c r="N26" s="27">
        <v>10000</v>
      </c>
      <c r="O26" s="25">
        <v>1</v>
      </c>
      <c r="P26" s="27">
        <v>10000</v>
      </c>
      <c r="Q26" s="28">
        <v>315</v>
      </c>
      <c r="R26" s="28" t="s">
        <v>996</v>
      </c>
      <c r="S26" s="29">
        <v>540</v>
      </c>
    </row>
    <row r="27" spans="1:19" ht="75" x14ac:dyDescent="0.25">
      <c r="A27" s="23" t="s">
        <v>807</v>
      </c>
      <c r="B27" s="24" t="s">
        <v>208</v>
      </c>
      <c r="C27" s="25">
        <v>51310</v>
      </c>
      <c r="D27" s="24" t="s">
        <v>209</v>
      </c>
      <c r="E27" s="24" t="s">
        <v>210</v>
      </c>
      <c r="F27" s="24" t="s">
        <v>720</v>
      </c>
      <c r="G27" s="24" t="s">
        <v>213</v>
      </c>
      <c r="H27" s="24" t="s">
        <v>214</v>
      </c>
      <c r="I27" s="24" t="s">
        <v>6</v>
      </c>
      <c r="J27" s="26">
        <v>1.3</v>
      </c>
      <c r="K27" s="24" t="s">
        <v>14</v>
      </c>
      <c r="L27" s="25" t="s">
        <v>710</v>
      </c>
      <c r="M27" s="25" t="s">
        <v>708</v>
      </c>
      <c r="N27" s="27">
        <v>170000</v>
      </c>
      <c r="O27" s="25">
        <v>1</v>
      </c>
      <c r="P27" s="27">
        <v>170000</v>
      </c>
      <c r="Q27" s="28">
        <v>96</v>
      </c>
      <c r="R27" s="28" t="s">
        <v>995</v>
      </c>
      <c r="S27" s="29">
        <v>101</v>
      </c>
    </row>
    <row r="28" spans="1:19" ht="135" x14ac:dyDescent="0.25">
      <c r="A28" s="16" t="s">
        <v>806</v>
      </c>
      <c r="B28" s="17" t="s">
        <v>208</v>
      </c>
      <c r="C28" s="18">
        <v>51310</v>
      </c>
      <c r="D28" s="17" t="s">
        <v>209</v>
      </c>
      <c r="E28" s="17" t="s">
        <v>210</v>
      </c>
      <c r="F28" s="17" t="s">
        <v>720</v>
      </c>
      <c r="G28" s="17" t="s">
        <v>211</v>
      </c>
      <c r="H28" s="17" t="s">
        <v>212</v>
      </c>
      <c r="I28" s="17" t="s">
        <v>6</v>
      </c>
      <c r="J28" s="19">
        <v>1.3</v>
      </c>
      <c r="K28" s="17" t="s">
        <v>7</v>
      </c>
      <c r="L28" s="18" t="s">
        <v>710</v>
      </c>
      <c r="M28" s="18" t="s">
        <v>708</v>
      </c>
      <c r="N28" s="20">
        <v>11103</v>
      </c>
      <c r="O28" s="18">
        <v>1</v>
      </c>
      <c r="P28" s="20">
        <v>11103</v>
      </c>
      <c r="Q28" s="21">
        <v>134</v>
      </c>
      <c r="R28" s="21" t="s">
        <v>995</v>
      </c>
      <c r="S28" s="22">
        <v>171</v>
      </c>
    </row>
    <row r="29" spans="1:19" ht="75" x14ac:dyDescent="0.25">
      <c r="A29" s="16" t="s">
        <v>808</v>
      </c>
      <c r="B29" s="17" t="s">
        <v>208</v>
      </c>
      <c r="C29" s="18">
        <v>51310</v>
      </c>
      <c r="D29" s="17" t="s">
        <v>209</v>
      </c>
      <c r="E29" s="17" t="s">
        <v>210</v>
      </c>
      <c r="F29" s="17" t="s">
        <v>720</v>
      </c>
      <c r="G29" s="17" t="s">
        <v>215</v>
      </c>
      <c r="H29" s="17" t="s">
        <v>216</v>
      </c>
      <c r="I29" s="17" t="s">
        <v>6</v>
      </c>
      <c r="J29" s="19" t="s">
        <v>139</v>
      </c>
      <c r="K29" s="17" t="s">
        <v>112</v>
      </c>
      <c r="L29" s="18" t="s">
        <v>710</v>
      </c>
      <c r="M29" s="18" t="s">
        <v>708</v>
      </c>
      <c r="N29" s="20">
        <v>17816</v>
      </c>
      <c r="O29" s="18">
        <v>1</v>
      </c>
      <c r="P29" s="20">
        <v>17816</v>
      </c>
      <c r="Q29" s="21">
        <v>420</v>
      </c>
      <c r="R29" s="21" t="s">
        <v>995</v>
      </c>
      <c r="S29" s="22">
        <v>708</v>
      </c>
    </row>
    <row r="30" spans="1:19" ht="75" x14ac:dyDescent="0.25">
      <c r="A30" s="23" t="s">
        <v>928</v>
      </c>
      <c r="B30" s="24" t="s">
        <v>542</v>
      </c>
      <c r="C30" s="25">
        <v>51310</v>
      </c>
      <c r="D30" s="24" t="s">
        <v>543</v>
      </c>
      <c r="E30" s="24" t="s">
        <v>544</v>
      </c>
      <c r="F30" s="24" t="s">
        <v>720</v>
      </c>
      <c r="G30" s="24" t="s">
        <v>545</v>
      </c>
      <c r="H30" s="24" t="s">
        <v>546</v>
      </c>
      <c r="I30" s="24" t="s">
        <v>6</v>
      </c>
      <c r="J30" s="26">
        <v>4.0999999999999996</v>
      </c>
      <c r="K30" s="24" t="s">
        <v>14</v>
      </c>
      <c r="L30" s="25" t="s">
        <v>710</v>
      </c>
      <c r="M30" s="25" t="s">
        <v>710</v>
      </c>
      <c r="N30" s="27">
        <v>10</v>
      </c>
      <c r="O30" s="25">
        <v>800</v>
      </c>
      <c r="P30" s="27">
        <v>8000</v>
      </c>
      <c r="Q30" s="28">
        <v>317</v>
      </c>
      <c r="R30" s="28" t="s">
        <v>995</v>
      </c>
      <c r="S30" s="29">
        <v>543</v>
      </c>
    </row>
    <row r="31" spans="1:19" ht="150" x14ac:dyDescent="0.25">
      <c r="A31" s="23" t="s">
        <v>930</v>
      </c>
      <c r="B31" s="24" t="s">
        <v>542</v>
      </c>
      <c r="C31" s="25">
        <v>51316</v>
      </c>
      <c r="D31" s="24" t="s">
        <v>543</v>
      </c>
      <c r="E31" s="24" t="s">
        <v>544</v>
      </c>
      <c r="F31" s="24" t="s">
        <v>720</v>
      </c>
      <c r="G31" s="24" t="s">
        <v>550</v>
      </c>
      <c r="H31" s="24" t="s">
        <v>551</v>
      </c>
      <c r="I31" s="24" t="s">
        <v>6</v>
      </c>
      <c r="J31" s="26" t="s">
        <v>549</v>
      </c>
      <c r="K31" s="24" t="s">
        <v>7</v>
      </c>
      <c r="L31" s="25" t="s">
        <v>708</v>
      </c>
      <c r="M31" s="25" t="s">
        <v>708</v>
      </c>
      <c r="N31" s="27">
        <v>10</v>
      </c>
      <c r="O31" s="25">
        <v>350</v>
      </c>
      <c r="P31" s="27">
        <v>3500</v>
      </c>
      <c r="Q31" s="28">
        <v>319</v>
      </c>
      <c r="R31" s="28" t="s">
        <v>996</v>
      </c>
      <c r="S31" s="29">
        <v>551</v>
      </c>
    </row>
    <row r="32" spans="1:19" ht="240" x14ac:dyDescent="0.25">
      <c r="A32" s="41" t="s">
        <v>879</v>
      </c>
      <c r="B32" s="24" t="s">
        <v>394</v>
      </c>
      <c r="C32" s="25">
        <v>51230</v>
      </c>
      <c r="D32" s="24" t="s">
        <v>403</v>
      </c>
      <c r="E32" s="24" t="s">
        <v>404</v>
      </c>
      <c r="F32" s="24" t="s">
        <v>720</v>
      </c>
      <c r="G32" s="24" t="s">
        <v>1004</v>
      </c>
      <c r="H32" s="24" t="s">
        <v>1005</v>
      </c>
      <c r="I32" s="24" t="s">
        <v>6</v>
      </c>
      <c r="J32" s="26">
        <v>2.1</v>
      </c>
      <c r="K32" s="24" t="s">
        <v>14</v>
      </c>
      <c r="L32" s="25" t="s">
        <v>708</v>
      </c>
      <c r="M32" s="25" t="s">
        <v>710</v>
      </c>
      <c r="N32" s="27">
        <v>54925</v>
      </c>
      <c r="O32" s="25">
        <v>1</v>
      </c>
      <c r="P32" s="27">
        <v>54896</v>
      </c>
      <c r="Q32" s="28">
        <v>374</v>
      </c>
      <c r="R32" s="45" t="s">
        <v>996</v>
      </c>
      <c r="S32" s="29">
        <v>685</v>
      </c>
    </row>
    <row r="33" spans="1:19" ht="180" x14ac:dyDescent="0.25">
      <c r="A33" s="46" t="s">
        <v>880</v>
      </c>
      <c r="B33" s="17" t="s">
        <v>394</v>
      </c>
      <c r="C33" s="18">
        <v>51310</v>
      </c>
      <c r="D33" s="17" t="s">
        <v>403</v>
      </c>
      <c r="E33" s="17" t="s">
        <v>404</v>
      </c>
      <c r="F33" s="17" t="s">
        <v>720</v>
      </c>
      <c r="G33" s="17" t="s">
        <v>407</v>
      </c>
      <c r="H33" s="17" t="s">
        <v>408</v>
      </c>
      <c r="I33" s="17" t="s">
        <v>6</v>
      </c>
      <c r="J33" s="19">
        <v>2.1</v>
      </c>
      <c r="K33" s="17" t="s">
        <v>14</v>
      </c>
      <c r="L33" s="18" t="s">
        <v>708</v>
      </c>
      <c r="M33" s="18" t="s">
        <v>710</v>
      </c>
      <c r="N33" s="20">
        <v>10500</v>
      </c>
      <c r="O33" s="18">
        <v>2</v>
      </c>
      <c r="P33" s="20">
        <v>21000</v>
      </c>
      <c r="Q33" s="21">
        <v>374</v>
      </c>
      <c r="R33" s="44" t="s">
        <v>996</v>
      </c>
      <c r="S33" s="22">
        <v>685</v>
      </c>
    </row>
    <row r="34" spans="1:19" ht="195" x14ac:dyDescent="0.25">
      <c r="A34" s="23" t="s">
        <v>875</v>
      </c>
      <c r="B34" s="24" t="s">
        <v>394</v>
      </c>
      <c r="C34" s="25">
        <v>51310</v>
      </c>
      <c r="D34" s="24" t="s">
        <v>395</v>
      </c>
      <c r="E34" s="24" t="s">
        <v>396</v>
      </c>
      <c r="F34" s="24" t="s">
        <v>720</v>
      </c>
      <c r="G34" s="24" t="s">
        <v>397</v>
      </c>
      <c r="H34" s="24" t="s">
        <v>398</v>
      </c>
      <c r="I34" s="24" t="s">
        <v>6</v>
      </c>
      <c r="J34" s="26">
        <v>4.0999999999999996</v>
      </c>
      <c r="K34" s="24" t="s">
        <v>14</v>
      </c>
      <c r="L34" s="25" t="s">
        <v>710</v>
      </c>
      <c r="M34" s="25" t="s">
        <v>708</v>
      </c>
      <c r="N34" s="27">
        <v>10500</v>
      </c>
      <c r="O34" s="25">
        <v>2</v>
      </c>
      <c r="P34" s="27">
        <v>21000</v>
      </c>
      <c r="Q34" s="28">
        <v>390</v>
      </c>
      <c r="R34" s="45" t="s">
        <v>995</v>
      </c>
      <c r="S34" s="29">
        <v>660</v>
      </c>
    </row>
    <row r="35" spans="1:19" ht="165" x14ac:dyDescent="0.25">
      <c r="A35" s="16" t="s">
        <v>876</v>
      </c>
      <c r="B35" s="17" t="s">
        <v>394</v>
      </c>
      <c r="C35" s="18">
        <v>51310</v>
      </c>
      <c r="D35" s="17" t="s">
        <v>395</v>
      </c>
      <c r="E35" s="17" t="s">
        <v>396</v>
      </c>
      <c r="F35" s="17" t="s">
        <v>720</v>
      </c>
      <c r="G35" s="17" t="s">
        <v>399</v>
      </c>
      <c r="H35" s="17" t="s">
        <v>400</v>
      </c>
      <c r="I35" s="17" t="s">
        <v>6</v>
      </c>
      <c r="J35" s="19">
        <v>4.0999999999999996</v>
      </c>
      <c r="K35" s="17" t="s">
        <v>7</v>
      </c>
      <c r="L35" s="18" t="s">
        <v>710</v>
      </c>
      <c r="M35" s="18" t="s">
        <v>708</v>
      </c>
      <c r="N35" s="20">
        <v>14000</v>
      </c>
      <c r="O35" s="18">
        <v>1</v>
      </c>
      <c r="P35" s="20">
        <v>14000</v>
      </c>
      <c r="Q35" s="21">
        <v>390</v>
      </c>
      <c r="R35" s="44" t="s">
        <v>995</v>
      </c>
      <c r="S35" s="22">
        <v>659</v>
      </c>
    </row>
    <row r="36" spans="1:19" ht="180" x14ac:dyDescent="0.25">
      <c r="A36" s="23" t="s">
        <v>877</v>
      </c>
      <c r="B36" s="24" t="s">
        <v>394</v>
      </c>
      <c r="C36" s="25">
        <v>51310</v>
      </c>
      <c r="D36" s="24" t="s">
        <v>395</v>
      </c>
      <c r="E36" s="24" t="s">
        <v>396</v>
      </c>
      <c r="F36" s="24" t="s">
        <v>720</v>
      </c>
      <c r="G36" s="24" t="s">
        <v>401</v>
      </c>
      <c r="H36" s="24" t="s">
        <v>402</v>
      </c>
      <c r="I36" s="24" t="s">
        <v>6</v>
      </c>
      <c r="J36" s="26">
        <v>4.0999999999999996</v>
      </c>
      <c r="K36" s="24" t="s">
        <v>112</v>
      </c>
      <c r="L36" s="25" t="s">
        <v>710</v>
      </c>
      <c r="M36" s="25" t="s">
        <v>708</v>
      </c>
      <c r="N36" s="27">
        <v>9000</v>
      </c>
      <c r="O36" s="25">
        <v>1</v>
      </c>
      <c r="P36" s="27">
        <v>9000</v>
      </c>
      <c r="Q36" s="28">
        <v>390</v>
      </c>
      <c r="R36" s="45" t="s">
        <v>995</v>
      </c>
      <c r="S36" s="29">
        <v>659</v>
      </c>
    </row>
    <row r="37" spans="1:19" ht="210" x14ac:dyDescent="0.25">
      <c r="A37" s="16" t="s">
        <v>878</v>
      </c>
      <c r="B37" s="17" t="s">
        <v>394</v>
      </c>
      <c r="C37" s="18">
        <v>51310</v>
      </c>
      <c r="D37" s="17" t="s">
        <v>403</v>
      </c>
      <c r="E37" s="17" t="s">
        <v>404</v>
      </c>
      <c r="F37" s="17" t="s">
        <v>720</v>
      </c>
      <c r="G37" s="17" t="s">
        <v>405</v>
      </c>
      <c r="H37" s="17" t="s">
        <v>406</v>
      </c>
      <c r="I37" s="17" t="s">
        <v>6</v>
      </c>
      <c r="J37" s="19">
        <v>4.0999999999999996</v>
      </c>
      <c r="K37" s="17" t="s">
        <v>14</v>
      </c>
      <c r="L37" s="18" t="s">
        <v>710</v>
      </c>
      <c r="M37" s="18" t="s">
        <v>708</v>
      </c>
      <c r="N37" s="20">
        <v>10500</v>
      </c>
      <c r="O37" s="18">
        <v>2</v>
      </c>
      <c r="P37" s="20">
        <v>21000</v>
      </c>
      <c r="Q37" s="21">
        <v>390</v>
      </c>
      <c r="R37" s="44" t="s">
        <v>995</v>
      </c>
      <c r="S37" s="22">
        <v>660</v>
      </c>
    </row>
    <row r="38" spans="1:19" ht="120" x14ac:dyDescent="0.25">
      <c r="A38" s="23" t="s">
        <v>886</v>
      </c>
      <c r="B38" s="24" t="s">
        <v>420</v>
      </c>
      <c r="C38" s="25">
        <v>59835</v>
      </c>
      <c r="D38" s="24" t="s">
        <v>421</v>
      </c>
      <c r="E38" s="24" t="s">
        <v>422</v>
      </c>
      <c r="F38" s="24" t="s">
        <v>720</v>
      </c>
      <c r="G38" s="24" t="s">
        <v>426</v>
      </c>
      <c r="H38" s="24" t="s">
        <v>427</v>
      </c>
      <c r="I38" s="24" t="s">
        <v>6</v>
      </c>
      <c r="J38" s="26" t="s">
        <v>428</v>
      </c>
      <c r="K38" s="24" t="s">
        <v>89</v>
      </c>
      <c r="L38" s="25" t="s">
        <v>708</v>
      </c>
      <c r="M38" s="25" t="s">
        <v>710</v>
      </c>
      <c r="N38" s="27">
        <v>27</v>
      </c>
      <c r="O38" s="25">
        <v>1120</v>
      </c>
      <c r="P38" s="27">
        <v>30240</v>
      </c>
      <c r="Q38" s="28">
        <v>325</v>
      </c>
      <c r="R38" s="28" t="s">
        <v>995</v>
      </c>
      <c r="S38" s="29">
        <v>611</v>
      </c>
    </row>
    <row r="39" spans="1:19" ht="135" x14ac:dyDescent="0.25">
      <c r="A39" s="16" t="s">
        <v>887</v>
      </c>
      <c r="B39" s="17" t="s">
        <v>420</v>
      </c>
      <c r="C39" s="18">
        <v>59835</v>
      </c>
      <c r="D39" s="17" t="s">
        <v>421</v>
      </c>
      <c r="E39" s="17" t="s">
        <v>422</v>
      </c>
      <c r="F39" s="17" t="s">
        <v>720</v>
      </c>
      <c r="G39" s="17" t="s">
        <v>429</v>
      </c>
      <c r="H39" s="17" t="s">
        <v>430</v>
      </c>
      <c r="I39" s="17" t="s">
        <v>6</v>
      </c>
      <c r="J39" s="19" t="s">
        <v>428</v>
      </c>
      <c r="K39" s="17" t="s">
        <v>89</v>
      </c>
      <c r="L39" s="18" t="s">
        <v>708</v>
      </c>
      <c r="M39" s="18" t="s">
        <v>708</v>
      </c>
      <c r="N39" s="20">
        <v>75</v>
      </c>
      <c r="O39" s="18">
        <v>20</v>
      </c>
      <c r="P39" s="20">
        <v>1500</v>
      </c>
      <c r="Q39" s="21">
        <v>325</v>
      </c>
      <c r="R39" s="21" t="s">
        <v>995</v>
      </c>
      <c r="S39" s="22">
        <v>559</v>
      </c>
    </row>
    <row r="40" spans="1:19" ht="75" x14ac:dyDescent="0.25">
      <c r="A40" s="23" t="s">
        <v>890</v>
      </c>
      <c r="B40" s="24" t="s">
        <v>420</v>
      </c>
      <c r="C40" s="25">
        <v>51310</v>
      </c>
      <c r="D40" s="24" t="s">
        <v>421</v>
      </c>
      <c r="E40" s="24" t="s">
        <v>422</v>
      </c>
      <c r="F40" s="24" t="s">
        <v>720</v>
      </c>
      <c r="G40" s="24" t="s">
        <v>435</v>
      </c>
      <c r="H40" s="24" t="s">
        <v>436</v>
      </c>
      <c r="I40" s="24" t="s">
        <v>6</v>
      </c>
      <c r="J40" s="26" t="s">
        <v>428</v>
      </c>
      <c r="K40" s="24" t="s">
        <v>7</v>
      </c>
      <c r="L40" s="25" t="s">
        <v>710</v>
      </c>
      <c r="M40" s="25" t="s">
        <v>710</v>
      </c>
      <c r="N40" s="27">
        <v>5000</v>
      </c>
      <c r="O40" s="25">
        <v>1</v>
      </c>
      <c r="P40" s="27">
        <v>5000</v>
      </c>
      <c r="Q40" s="28">
        <v>325</v>
      </c>
      <c r="R40" s="28" t="s">
        <v>995</v>
      </c>
      <c r="S40" s="29">
        <v>725</v>
      </c>
    </row>
    <row r="41" spans="1:19" ht="405" x14ac:dyDescent="0.25">
      <c r="A41" s="16" t="s">
        <v>956</v>
      </c>
      <c r="B41" s="17" t="s">
        <v>622</v>
      </c>
      <c r="C41" s="18">
        <v>51310</v>
      </c>
      <c r="D41" s="17" t="s">
        <v>623</v>
      </c>
      <c r="E41" s="17" t="s">
        <v>624</v>
      </c>
      <c r="F41" s="17" t="s">
        <v>720</v>
      </c>
      <c r="G41" s="17" t="s">
        <v>625</v>
      </c>
      <c r="H41" s="17" t="s">
        <v>626</v>
      </c>
      <c r="I41" s="17" t="s">
        <v>6</v>
      </c>
      <c r="J41" s="19">
        <v>4.0999999999999996</v>
      </c>
      <c r="K41" s="17" t="s">
        <v>14</v>
      </c>
      <c r="L41" s="18" t="s">
        <v>710</v>
      </c>
      <c r="M41" s="18" t="s">
        <v>710</v>
      </c>
      <c r="N41" s="20">
        <v>12</v>
      </c>
      <c r="O41" s="18">
        <v>1014</v>
      </c>
      <c r="P41" s="20">
        <v>12168</v>
      </c>
      <c r="Q41" s="21">
        <v>356</v>
      </c>
      <c r="R41" s="21" t="s">
        <v>995</v>
      </c>
      <c r="S41" s="22">
        <v>617</v>
      </c>
    </row>
    <row r="42" spans="1:19" ht="165" x14ac:dyDescent="0.25">
      <c r="A42" s="16" t="s">
        <v>796</v>
      </c>
      <c r="B42" s="17" t="s">
        <v>180</v>
      </c>
      <c r="C42" s="18">
        <v>51310</v>
      </c>
      <c r="D42" s="17" t="s">
        <v>181</v>
      </c>
      <c r="E42" s="17" t="s">
        <v>182</v>
      </c>
      <c r="F42" s="17" t="s">
        <v>720</v>
      </c>
      <c r="G42" s="17" t="s">
        <v>183</v>
      </c>
      <c r="H42" s="17" t="s">
        <v>184</v>
      </c>
      <c r="I42" s="17" t="s">
        <v>6</v>
      </c>
      <c r="J42" s="19">
        <v>2.1</v>
      </c>
      <c r="K42" s="17" t="s">
        <v>14</v>
      </c>
      <c r="L42" s="18" t="s">
        <v>710</v>
      </c>
      <c r="M42" s="18" t="s">
        <v>710</v>
      </c>
      <c r="N42" s="20">
        <v>32500</v>
      </c>
      <c r="O42" s="18">
        <v>1</v>
      </c>
      <c r="P42" s="20">
        <v>32500</v>
      </c>
      <c r="Q42" s="21">
        <v>338</v>
      </c>
      <c r="R42" s="21" t="s">
        <v>995</v>
      </c>
      <c r="S42" s="22">
        <v>595</v>
      </c>
    </row>
    <row r="43" spans="1:19" ht="180" x14ac:dyDescent="0.25">
      <c r="A43" s="16" t="s">
        <v>798</v>
      </c>
      <c r="B43" s="17" t="s">
        <v>180</v>
      </c>
      <c r="C43" s="18">
        <v>51310</v>
      </c>
      <c r="D43" s="17" t="s">
        <v>187</v>
      </c>
      <c r="E43" s="17" t="s">
        <v>188</v>
      </c>
      <c r="F43" s="17" t="s">
        <v>720</v>
      </c>
      <c r="G43" s="17" t="s">
        <v>189</v>
      </c>
      <c r="H43" s="17" t="s">
        <v>190</v>
      </c>
      <c r="I43" s="17" t="s">
        <v>6</v>
      </c>
      <c r="J43" s="19">
        <v>2.1</v>
      </c>
      <c r="K43" s="17" t="s">
        <v>112</v>
      </c>
      <c r="L43" s="18" t="s">
        <v>710</v>
      </c>
      <c r="M43" s="18" t="s">
        <v>710</v>
      </c>
      <c r="N43" s="20">
        <v>7976</v>
      </c>
      <c r="O43" s="18">
        <v>1</v>
      </c>
      <c r="P43" s="20">
        <v>7976</v>
      </c>
      <c r="Q43" s="21">
        <v>338</v>
      </c>
      <c r="R43" s="21" t="s">
        <v>995</v>
      </c>
      <c r="S43" s="22">
        <v>595</v>
      </c>
    </row>
    <row r="44" spans="1:19" ht="135" x14ac:dyDescent="0.25">
      <c r="A44" s="23" t="s">
        <v>799</v>
      </c>
      <c r="B44" s="24" t="s">
        <v>180</v>
      </c>
      <c r="C44" s="25">
        <v>51230</v>
      </c>
      <c r="D44" s="24" t="s">
        <v>191</v>
      </c>
      <c r="E44" s="24" t="s">
        <v>163</v>
      </c>
      <c r="F44" s="24" t="s">
        <v>720</v>
      </c>
      <c r="G44" s="24" t="s">
        <v>192</v>
      </c>
      <c r="H44" s="24" t="s">
        <v>193</v>
      </c>
      <c r="I44" s="24" t="s">
        <v>6</v>
      </c>
      <c r="J44" s="26">
        <v>2.1</v>
      </c>
      <c r="K44" s="24" t="s">
        <v>14</v>
      </c>
      <c r="L44" s="25" t="s">
        <v>710</v>
      </c>
      <c r="M44" s="25" t="s">
        <v>710</v>
      </c>
      <c r="N44" s="27">
        <v>33943</v>
      </c>
      <c r="O44" s="25">
        <v>1</v>
      </c>
      <c r="P44" s="27">
        <v>33943</v>
      </c>
      <c r="Q44" s="28">
        <v>338</v>
      </c>
      <c r="R44" s="28" t="s">
        <v>995</v>
      </c>
      <c r="S44" s="29">
        <v>595</v>
      </c>
    </row>
    <row r="45" spans="1:19" ht="150" x14ac:dyDescent="0.25">
      <c r="A45" s="16" t="s">
        <v>800</v>
      </c>
      <c r="B45" s="17" t="s">
        <v>180</v>
      </c>
      <c r="C45" s="18">
        <v>51230</v>
      </c>
      <c r="D45" s="17" t="s">
        <v>191</v>
      </c>
      <c r="E45" s="17" t="s">
        <v>163</v>
      </c>
      <c r="F45" s="17" t="s">
        <v>720</v>
      </c>
      <c r="G45" s="17" t="s">
        <v>194</v>
      </c>
      <c r="H45" s="17" t="s">
        <v>195</v>
      </c>
      <c r="I45" s="17" t="s">
        <v>6</v>
      </c>
      <c r="J45" s="19">
        <v>2.1</v>
      </c>
      <c r="K45" s="17" t="s">
        <v>14</v>
      </c>
      <c r="L45" s="18" t="s">
        <v>710</v>
      </c>
      <c r="M45" s="18" t="s">
        <v>710</v>
      </c>
      <c r="N45" s="20">
        <v>13166</v>
      </c>
      <c r="O45" s="18">
        <v>1</v>
      </c>
      <c r="P45" s="20">
        <v>13166</v>
      </c>
      <c r="Q45" s="21">
        <v>338</v>
      </c>
      <c r="R45" s="21" t="s">
        <v>995</v>
      </c>
      <c r="S45" s="22">
        <v>900</v>
      </c>
    </row>
    <row r="46" spans="1:19" ht="150" x14ac:dyDescent="0.25">
      <c r="A46" s="23" t="s">
        <v>801</v>
      </c>
      <c r="B46" s="24" t="s">
        <v>180</v>
      </c>
      <c r="C46" s="25">
        <v>51270</v>
      </c>
      <c r="D46" s="24" t="s">
        <v>187</v>
      </c>
      <c r="E46" s="24" t="s">
        <v>188</v>
      </c>
      <c r="F46" s="24" t="s">
        <v>720</v>
      </c>
      <c r="G46" s="24" t="s">
        <v>196</v>
      </c>
      <c r="H46" s="24" t="s">
        <v>197</v>
      </c>
      <c r="I46" s="24" t="s">
        <v>6</v>
      </c>
      <c r="J46" s="26">
        <v>2.1</v>
      </c>
      <c r="K46" s="24" t="s">
        <v>14</v>
      </c>
      <c r="L46" s="25" t="s">
        <v>708</v>
      </c>
      <c r="M46" s="25" t="s">
        <v>710</v>
      </c>
      <c r="N46" s="27">
        <v>31801</v>
      </c>
      <c r="O46" s="25">
        <v>1</v>
      </c>
      <c r="P46" s="27">
        <v>31801</v>
      </c>
      <c r="Q46" s="28">
        <v>338</v>
      </c>
      <c r="R46" s="28" t="s">
        <v>995</v>
      </c>
      <c r="S46" s="29">
        <v>900</v>
      </c>
    </row>
    <row r="47" spans="1:19" ht="120" x14ac:dyDescent="0.25">
      <c r="A47" s="16" t="s">
        <v>802</v>
      </c>
      <c r="B47" s="17" t="s">
        <v>180</v>
      </c>
      <c r="C47" s="18">
        <v>51230</v>
      </c>
      <c r="D47" s="17" t="s">
        <v>181</v>
      </c>
      <c r="E47" s="17" t="s">
        <v>182</v>
      </c>
      <c r="F47" s="17" t="s">
        <v>720</v>
      </c>
      <c r="G47" s="17" t="s">
        <v>198</v>
      </c>
      <c r="H47" s="17" t="s">
        <v>199</v>
      </c>
      <c r="I47" s="17" t="s">
        <v>6</v>
      </c>
      <c r="J47" s="19">
        <v>2.1</v>
      </c>
      <c r="K47" s="17" t="s">
        <v>14</v>
      </c>
      <c r="L47" s="18" t="s">
        <v>708</v>
      </c>
      <c r="M47" s="18" t="s">
        <v>710</v>
      </c>
      <c r="N47" s="20">
        <v>54936</v>
      </c>
      <c r="O47" s="18">
        <v>1</v>
      </c>
      <c r="P47" s="20">
        <v>54936</v>
      </c>
      <c r="Q47" s="21">
        <v>338</v>
      </c>
      <c r="R47" s="21" t="s">
        <v>995</v>
      </c>
      <c r="S47" s="22">
        <v>900</v>
      </c>
    </row>
    <row r="48" spans="1:19" ht="135" x14ac:dyDescent="0.25">
      <c r="A48" s="23" t="s">
        <v>805</v>
      </c>
      <c r="B48" s="24" t="s">
        <v>180</v>
      </c>
      <c r="C48" s="25">
        <v>51310</v>
      </c>
      <c r="D48" s="24" t="s">
        <v>181</v>
      </c>
      <c r="E48" s="24" t="s">
        <v>182</v>
      </c>
      <c r="F48" s="24" t="s">
        <v>720</v>
      </c>
      <c r="G48" s="24" t="s">
        <v>206</v>
      </c>
      <c r="H48" s="24" t="s">
        <v>207</v>
      </c>
      <c r="I48" s="24" t="s">
        <v>6</v>
      </c>
      <c r="J48" s="26">
        <v>2.1</v>
      </c>
      <c r="K48" s="24" t="s">
        <v>14</v>
      </c>
      <c r="L48" s="25" t="s">
        <v>708</v>
      </c>
      <c r="M48" s="25" t="s">
        <v>710</v>
      </c>
      <c r="N48" s="27">
        <v>40000</v>
      </c>
      <c r="O48" s="25">
        <v>1</v>
      </c>
      <c r="P48" s="27">
        <v>40000</v>
      </c>
      <c r="Q48" s="28">
        <v>338</v>
      </c>
      <c r="R48" s="28" t="s">
        <v>995</v>
      </c>
      <c r="S48" s="29">
        <v>900</v>
      </c>
    </row>
    <row r="49" spans="1:19" ht="75" x14ac:dyDescent="0.25">
      <c r="A49" s="16" t="s">
        <v>730</v>
      </c>
      <c r="B49" s="17" t="s">
        <v>2</v>
      </c>
      <c r="C49" s="18">
        <v>51310</v>
      </c>
      <c r="D49" s="17" t="s">
        <v>3</v>
      </c>
      <c r="E49" s="17" t="s">
        <v>4</v>
      </c>
      <c r="F49" s="17" t="s">
        <v>720</v>
      </c>
      <c r="G49" s="17" t="s">
        <v>719</v>
      </c>
      <c r="H49" s="17" t="s">
        <v>5</v>
      </c>
      <c r="I49" s="17" t="s">
        <v>6</v>
      </c>
      <c r="J49" s="19">
        <v>1.2</v>
      </c>
      <c r="K49" s="17" t="s">
        <v>7</v>
      </c>
      <c r="L49" s="18" t="s">
        <v>710</v>
      </c>
      <c r="M49" s="18" t="s">
        <v>710</v>
      </c>
      <c r="N49" s="20">
        <v>4053</v>
      </c>
      <c r="O49" s="18">
        <v>1</v>
      </c>
      <c r="P49" s="20">
        <v>4053</v>
      </c>
      <c r="Q49" s="21">
        <v>336</v>
      </c>
      <c r="R49" s="21" t="s">
        <v>996</v>
      </c>
      <c r="S49" s="22">
        <v>587</v>
      </c>
    </row>
    <row r="50" spans="1:19" ht="75" x14ac:dyDescent="0.25">
      <c r="A50" s="23" t="s">
        <v>731</v>
      </c>
      <c r="B50" s="24" t="s">
        <v>2</v>
      </c>
      <c r="C50" s="25">
        <v>51310</v>
      </c>
      <c r="D50" s="24" t="s">
        <v>3</v>
      </c>
      <c r="E50" s="24" t="s">
        <v>4</v>
      </c>
      <c r="F50" s="24" t="s">
        <v>720</v>
      </c>
      <c r="G50" s="24" t="s">
        <v>8</v>
      </c>
      <c r="H50" s="24" t="s">
        <v>9</v>
      </c>
      <c r="I50" s="24" t="s">
        <v>6</v>
      </c>
      <c r="J50" s="26">
        <v>1.2</v>
      </c>
      <c r="K50" s="24" t="s">
        <v>10</v>
      </c>
      <c r="L50" s="25" t="s">
        <v>710</v>
      </c>
      <c r="M50" s="25" t="s">
        <v>708</v>
      </c>
      <c r="N50" s="27">
        <v>51780</v>
      </c>
      <c r="O50" s="25">
        <v>1</v>
      </c>
      <c r="P50" s="27">
        <v>51780</v>
      </c>
      <c r="Q50" s="28">
        <v>336</v>
      </c>
      <c r="R50" s="28" t="s">
        <v>996</v>
      </c>
      <c r="S50" s="29">
        <v>588</v>
      </c>
    </row>
    <row r="51" spans="1:19" ht="75" x14ac:dyDescent="0.25">
      <c r="A51" s="23" t="s">
        <v>735</v>
      </c>
      <c r="B51" s="24" t="s">
        <v>2</v>
      </c>
      <c r="C51" s="25">
        <v>51310</v>
      </c>
      <c r="D51" s="24" t="s">
        <v>15</v>
      </c>
      <c r="E51" s="24" t="s">
        <v>16</v>
      </c>
      <c r="F51" s="24" t="s">
        <v>720</v>
      </c>
      <c r="G51" s="24" t="s">
        <v>17</v>
      </c>
      <c r="H51" s="24" t="s">
        <v>18</v>
      </c>
      <c r="I51" s="24" t="s">
        <v>6</v>
      </c>
      <c r="J51" s="26">
        <v>1.2</v>
      </c>
      <c r="K51" s="24" t="s">
        <v>14</v>
      </c>
      <c r="L51" s="25" t="s">
        <v>710</v>
      </c>
      <c r="M51" s="25" t="s">
        <v>708</v>
      </c>
      <c r="N51" s="27">
        <v>24614</v>
      </c>
      <c r="O51" s="25">
        <v>1</v>
      </c>
      <c r="P51" s="27">
        <v>24614</v>
      </c>
      <c r="Q51" s="28">
        <v>336</v>
      </c>
      <c r="R51" s="28" t="s">
        <v>996</v>
      </c>
      <c r="S51" s="29">
        <v>589</v>
      </c>
    </row>
    <row r="52" spans="1:19" ht="150" x14ac:dyDescent="0.25">
      <c r="A52" s="16" t="s">
        <v>736</v>
      </c>
      <c r="B52" s="17" t="s">
        <v>2</v>
      </c>
      <c r="C52" s="18">
        <v>51114</v>
      </c>
      <c r="D52" s="17" t="s">
        <v>3</v>
      </c>
      <c r="E52" s="17" t="s">
        <v>4</v>
      </c>
      <c r="F52" s="17" t="s">
        <v>720</v>
      </c>
      <c r="G52" s="17" t="s">
        <v>19</v>
      </c>
      <c r="H52" s="17" t="s">
        <v>20</v>
      </c>
      <c r="I52" s="17" t="s">
        <v>6</v>
      </c>
      <c r="J52" s="19">
        <v>1.2</v>
      </c>
      <c r="K52" s="17" t="s">
        <v>7</v>
      </c>
      <c r="L52" s="18" t="s">
        <v>710</v>
      </c>
      <c r="M52" s="18" t="s">
        <v>708</v>
      </c>
      <c r="N52" s="20">
        <v>13876</v>
      </c>
      <c r="O52" s="18">
        <v>1</v>
      </c>
      <c r="P52" s="20">
        <v>13876</v>
      </c>
      <c r="Q52" s="21">
        <v>336</v>
      </c>
      <c r="R52" s="21" t="s">
        <v>996</v>
      </c>
      <c r="S52" s="22">
        <v>591</v>
      </c>
    </row>
    <row r="53" spans="1:19" ht="135" x14ac:dyDescent="0.25">
      <c r="A53" s="23" t="s">
        <v>737</v>
      </c>
      <c r="B53" s="24" t="s">
        <v>2</v>
      </c>
      <c r="C53" s="25">
        <v>51310</v>
      </c>
      <c r="D53" s="24" t="s">
        <v>3</v>
      </c>
      <c r="E53" s="24" t="s">
        <v>4</v>
      </c>
      <c r="F53" s="24" t="s">
        <v>720</v>
      </c>
      <c r="G53" s="24" t="s">
        <v>21</v>
      </c>
      <c r="H53" s="24" t="s">
        <v>22</v>
      </c>
      <c r="I53" s="24" t="s">
        <v>6</v>
      </c>
      <c r="J53" s="26">
        <v>1.2</v>
      </c>
      <c r="K53" s="24" t="s">
        <v>7</v>
      </c>
      <c r="L53" s="25" t="s">
        <v>710</v>
      </c>
      <c r="M53" s="25" t="s">
        <v>708</v>
      </c>
      <c r="N53" s="27">
        <v>9625</v>
      </c>
      <c r="O53" s="25">
        <v>1</v>
      </c>
      <c r="P53" s="27">
        <v>9625</v>
      </c>
      <c r="Q53" s="28">
        <v>336</v>
      </c>
      <c r="R53" s="28" t="s">
        <v>996</v>
      </c>
      <c r="S53" s="29">
        <v>591</v>
      </c>
    </row>
    <row r="54" spans="1:19" ht="210" x14ac:dyDescent="0.25">
      <c r="A54" s="16" t="s">
        <v>740</v>
      </c>
      <c r="B54" s="17" t="s">
        <v>2</v>
      </c>
      <c r="C54" s="18">
        <v>51310</v>
      </c>
      <c r="D54" s="17" t="s">
        <v>3</v>
      </c>
      <c r="E54" s="17" t="s">
        <v>4</v>
      </c>
      <c r="F54" s="17" t="s">
        <v>720</v>
      </c>
      <c r="G54" s="17" t="s">
        <v>29</v>
      </c>
      <c r="H54" s="17" t="s">
        <v>30</v>
      </c>
      <c r="I54" s="17" t="s">
        <v>6</v>
      </c>
      <c r="J54" s="19"/>
      <c r="K54" s="17" t="s">
        <v>14</v>
      </c>
      <c r="L54" s="18" t="s">
        <v>710</v>
      </c>
      <c r="M54" s="18" t="s">
        <v>708</v>
      </c>
      <c r="N54" s="20">
        <v>18342</v>
      </c>
      <c r="O54" s="18">
        <v>1</v>
      </c>
      <c r="P54" s="20">
        <v>18342</v>
      </c>
      <c r="Q54" s="21">
        <v>336</v>
      </c>
      <c r="R54" s="21" t="s">
        <v>996</v>
      </c>
      <c r="S54" s="22">
        <v>589</v>
      </c>
    </row>
    <row r="55" spans="1:19" ht="75" x14ac:dyDescent="0.25">
      <c r="A55" s="23" t="s">
        <v>932</v>
      </c>
      <c r="B55" s="24" t="s">
        <v>554</v>
      </c>
      <c r="C55" s="25">
        <v>51114</v>
      </c>
      <c r="D55" s="24" t="s">
        <v>555</v>
      </c>
      <c r="E55" s="24" t="s">
        <v>556</v>
      </c>
      <c r="F55" s="24" t="s">
        <v>720</v>
      </c>
      <c r="G55" s="24" t="s">
        <v>557</v>
      </c>
      <c r="H55" s="24" t="s">
        <v>558</v>
      </c>
      <c r="I55" s="24" t="s">
        <v>6</v>
      </c>
      <c r="J55" s="26">
        <v>1.2</v>
      </c>
      <c r="K55" s="24" t="s">
        <v>14</v>
      </c>
      <c r="L55" s="25" t="s">
        <v>708</v>
      </c>
      <c r="M55" s="25" t="s">
        <v>710</v>
      </c>
      <c r="N55" s="27">
        <v>1000</v>
      </c>
      <c r="O55" s="25">
        <v>1</v>
      </c>
      <c r="P55" s="27">
        <v>1000</v>
      </c>
      <c r="Q55" s="28">
        <v>367</v>
      </c>
      <c r="R55" s="28" t="s">
        <v>996</v>
      </c>
      <c r="S55" s="29">
        <v>632</v>
      </c>
    </row>
    <row r="56" spans="1:19" ht="409.5" x14ac:dyDescent="0.25">
      <c r="A56" s="16" t="s">
        <v>852</v>
      </c>
      <c r="B56" s="17" t="s">
        <v>333</v>
      </c>
      <c r="C56" s="18">
        <v>51310</v>
      </c>
      <c r="D56" s="17" t="s">
        <v>334</v>
      </c>
      <c r="E56" s="17" t="s">
        <v>335</v>
      </c>
      <c r="F56" s="17" t="s">
        <v>720</v>
      </c>
      <c r="G56" s="17" t="s">
        <v>336</v>
      </c>
      <c r="H56" s="17" t="s">
        <v>337</v>
      </c>
      <c r="I56" s="17" t="s">
        <v>6</v>
      </c>
      <c r="J56" s="19">
        <v>1.3</v>
      </c>
      <c r="K56" s="17" t="s">
        <v>89</v>
      </c>
      <c r="L56" s="18" t="s">
        <v>710</v>
      </c>
      <c r="M56" s="18" t="s">
        <v>708</v>
      </c>
      <c r="N56" s="20">
        <v>25000</v>
      </c>
      <c r="O56" s="18">
        <v>1</v>
      </c>
      <c r="P56" s="20">
        <v>25000</v>
      </c>
      <c r="Q56" s="21">
        <v>321</v>
      </c>
      <c r="R56" s="21" t="s">
        <v>995</v>
      </c>
      <c r="S56" s="22">
        <v>554</v>
      </c>
    </row>
    <row r="57" spans="1:19" ht="75" x14ac:dyDescent="0.25">
      <c r="A57" s="16" t="s">
        <v>816</v>
      </c>
      <c r="B57" s="17" t="s">
        <v>235</v>
      </c>
      <c r="C57" s="18">
        <v>51310</v>
      </c>
      <c r="D57" s="17" t="s">
        <v>236</v>
      </c>
      <c r="E57" s="17" t="s">
        <v>237</v>
      </c>
      <c r="F57" s="17" t="s">
        <v>720</v>
      </c>
      <c r="G57" s="17" t="s">
        <v>238</v>
      </c>
      <c r="H57" s="17" t="s">
        <v>239</v>
      </c>
      <c r="I57" s="17" t="s">
        <v>6</v>
      </c>
      <c r="J57" s="19" t="s">
        <v>240</v>
      </c>
      <c r="K57" s="17" t="s">
        <v>14</v>
      </c>
      <c r="L57" s="18" t="s">
        <v>710</v>
      </c>
      <c r="M57" s="18" t="s">
        <v>708</v>
      </c>
      <c r="N57" s="20">
        <v>3000</v>
      </c>
      <c r="O57" s="18">
        <v>1</v>
      </c>
      <c r="P57" s="20">
        <v>3000</v>
      </c>
      <c r="Q57" s="21">
        <v>331</v>
      </c>
      <c r="R57" s="21" t="s">
        <v>995</v>
      </c>
      <c r="S57" s="22">
        <v>575</v>
      </c>
    </row>
    <row r="58" spans="1:19" ht="75" x14ac:dyDescent="0.25">
      <c r="A58" s="23" t="s">
        <v>817</v>
      </c>
      <c r="B58" s="24" t="s">
        <v>235</v>
      </c>
      <c r="C58" s="25">
        <v>51310</v>
      </c>
      <c r="D58" s="24" t="s">
        <v>241</v>
      </c>
      <c r="E58" s="24" t="s">
        <v>242</v>
      </c>
      <c r="F58" s="24" t="s">
        <v>720</v>
      </c>
      <c r="G58" s="24" t="s">
        <v>243</v>
      </c>
      <c r="H58" s="24" t="s">
        <v>244</v>
      </c>
      <c r="I58" s="24" t="s">
        <v>6</v>
      </c>
      <c r="J58" s="26" t="s">
        <v>240</v>
      </c>
      <c r="K58" s="24" t="s">
        <v>14</v>
      </c>
      <c r="L58" s="25" t="s">
        <v>710</v>
      </c>
      <c r="M58" s="25" t="s">
        <v>708</v>
      </c>
      <c r="N58" s="27">
        <v>15000</v>
      </c>
      <c r="O58" s="25">
        <v>1</v>
      </c>
      <c r="P58" s="27">
        <v>15000</v>
      </c>
      <c r="Q58" s="28">
        <v>331</v>
      </c>
      <c r="R58" s="28" t="s">
        <v>995</v>
      </c>
      <c r="S58" s="29">
        <v>576</v>
      </c>
    </row>
    <row r="59" spans="1:19" ht="75" x14ac:dyDescent="0.25">
      <c r="A59" s="16" t="s">
        <v>818</v>
      </c>
      <c r="B59" s="17" t="s">
        <v>235</v>
      </c>
      <c r="C59" s="18">
        <v>51310</v>
      </c>
      <c r="D59" s="17" t="s">
        <v>245</v>
      </c>
      <c r="E59" s="17" t="s">
        <v>246</v>
      </c>
      <c r="F59" s="17" t="s">
        <v>720</v>
      </c>
      <c r="G59" s="17" t="s">
        <v>247</v>
      </c>
      <c r="H59" s="17" t="s">
        <v>248</v>
      </c>
      <c r="I59" s="17" t="s">
        <v>6</v>
      </c>
      <c r="J59" s="19" t="s">
        <v>240</v>
      </c>
      <c r="K59" s="17" t="s">
        <v>14</v>
      </c>
      <c r="L59" s="18" t="s">
        <v>710</v>
      </c>
      <c r="M59" s="18" t="s">
        <v>708</v>
      </c>
      <c r="N59" s="20">
        <v>2053</v>
      </c>
      <c r="O59" s="18">
        <v>1</v>
      </c>
      <c r="P59" s="20">
        <v>2053</v>
      </c>
      <c r="Q59" s="21">
        <v>331</v>
      </c>
      <c r="R59" s="21" t="s">
        <v>995</v>
      </c>
      <c r="S59" s="22">
        <v>577</v>
      </c>
    </row>
    <row r="60" spans="1:19" ht="105" x14ac:dyDescent="0.25">
      <c r="A60" s="23" t="s">
        <v>892</v>
      </c>
      <c r="B60" s="24" t="s">
        <v>437</v>
      </c>
      <c r="C60" s="25">
        <v>51310</v>
      </c>
      <c r="D60" s="24" t="s">
        <v>438</v>
      </c>
      <c r="E60" s="24" t="s">
        <v>439</v>
      </c>
      <c r="F60" s="24" t="s">
        <v>720</v>
      </c>
      <c r="G60" s="24" t="s">
        <v>443</v>
      </c>
      <c r="H60" s="24" t="s">
        <v>444</v>
      </c>
      <c r="I60" s="24" t="s">
        <v>6</v>
      </c>
      <c r="J60" s="26" t="s">
        <v>442</v>
      </c>
      <c r="K60" s="24" t="s">
        <v>14</v>
      </c>
      <c r="L60" s="25" t="s">
        <v>710</v>
      </c>
      <c r="M60" s="25" t="s">
        <v>708</v>
      </c>
      <c r="N60" s="27">
        <v>5300</v>
      </c>
      <c r="O60" s="25">
        <v>1</v>
      </c>
      <c r="P60" s="27">
        <v>5300</v>
      </c>
      <c r="Q60" s="28">
        <v>341</v>
      </c>
      <c r="R60" s="28" t="s">
        <v>995</v>
      </c>
      <c r="S60" s="29">
        <v>601</v>
      </c>
    </row>
    <row r="61" spans="1:19" ht="105" x14ac:dyDescent="0.25">
      <c r="A61" s="16" t="s">
        <v>895</v>
      </c>
      <c r="B61" s="17" t="s">
        <v>437</v>
      </c>
      <c r="C61" s="18">
        <v>51310</v>
      </c>
      <c r="D61" s="17" t="s">
        <v>438</v>
      </c>
      <c r="E61" s="17" t="s">
        <v>439</v>
      </c>
      <c r="F61" s="17" t="s">
        <v>720</v>
      </c>
      <c r="G61" s="17" t="s">
        <v>449</v>
      </c>
      <c r="H61" s="17" t="s">
        <v>450</v>
      </c>
      <c r="I61" s="17" t="s">
        <v>6</v>
      </c>
      <c r="J61" s="19" t="s">
        <v>451</v>
      </c>
      <c r="K61" s="17" t="s">
        <v>112</v>
      </c>
      <c r="L61" s="18" t="s">
        <v>710</v>
      </c>
      <c r="M61" s="18" t="s">
        <v>708</v>
      </c>
      <c r="N61" s="20">
        <v>5591</v>
      </c>
      <c r="O61" s="18">
        <v>1</v>
      </c>
      <c r="P61" s="20">
        <v>5591</v>
      </c>
      <c r="Q61" s="21">
        <v>342</v>
      </c>
      <c r="R61" s="21" t="s">
        <v>995</v>
      </c>
      <c r="S61" s="22">
        <v>602</v>
      </c>
    </row>
    <row r="62" spans="1:19" ht="285" x14ac:dyDescent="0.25">
      <c r="A62" s="16" t="s">
        <v>946</v>
      </c>
      <c r="B62" s="17" t="s">
        <v>592</v>
      </c>
      <c r="C62" s="18">
        <v>51130</v>
      </c>
      <c r="D62" s="17" t="s">
        <v>593</v>
      </c>
      <c r="E62" s="17" t="s">
        <v>594</v>
      </c>
      <c r="F62" s="17" t="s">
        <v>720</v>
      </c>
      <c r="G62" s="17" t="s">
        <v>595</v>
      </c>
      <c r="H62" s="17" t="s">
        <v>596</v>
      </c>
      <c r="I62" s="17" t="s">
        <v>6</v>
      </c>
      <c r="J62" s="19">
        <v>1.2</v>
      </c>
      <c r="K62" s="17" t="s">
        <v>14</v>
      </c>
      <c r="L62" s="18" t="s">
        <v>710</v>
      </c>
      <c r="M62" s="18" t="s">
        <v>710</v>
      </c>
      <c r="N62" s="20">
        <v>55000</v>
      </c>
      <c r="O62" s="18">
        <v>1</v>
      </c>
      <c r="P62" s="20">
        <v>55000</v>
      </c>
      <c r="Q62" s="21">
        <v>295</v>
      </c>
      <c r="R62" s="21" t="s">
        <v>996</v>
      </c>
      <c r="S62" s="22">
        <v>515</v>
      </c>
    </row>
    <row r="63" spans="1:19" ht="270" x14ac:dyDescent="0.25">
      <c r="A63" s="23" t="s">
        <v>947</v>
      </c>
      <c r="B63" s="24" t="s">
        <v>592</v>
      </c>
      <c r="C63" s="25">
        <v>51130</v>
      </c>
      <c r="D63" s="24" t="s">
        <v>593</v>
      </c>
      <c r="E63" s="24" t="s">
        <v>594</v>
      </c>
      <c r="F63" s="24" t="s">
        <v>720</v>
      </c>
      <c r="G63" s="24" t="s">
        <v>597</v>
      </c>
      <c r="H63" s="24" t="s">
        <v>598</v>
      </c>
      <c r="I63" s="24" t="s">
        <v>6</v>
      </c>
      <c r="J63" s="26">
        <v>1.2</v>
      </c>
      <c r="K63" s="24" t="s">
        <v>7</v>
      </c>
      <c r="L63" s="25" t="s">
        <v>710</v>
      </c>
      <c r="M63" s="25" t="s">
        <v>710</v>
      </c>
      <c r="N63" s="27">
        <v>18000</v>
      </c>
      <c r="O63" s="25">
        <v>1</v>
      </c>
      <c r="P63" s="27">
        <v>18000</v>
      </c>
      <c r="Q63" s="28">
        <v>295</v>
      </c>
      <c r="R63" s="28" t="s">
        <v>996</v>
      </c>
      <c r="S63" s="29">
        <v>515</v>
      </c>
    </row>
    <row r="64" spans="1:19" ht="255" x14ac:dyDescent="0.25">
      <c r="A64" s="23" t="s">
        <v>898</v>
      </c>
      <c r="B64" s="24" t="s">
        <v>456</v>
      </c>
      <c r="C64" s="25">
        <v>51310</v>
      </c>
      <c r="D64" s="24" t="s">
        <v>457</v>
      </c>
      <c r="E64" s="24" t="s">
        <v>726</v>
      </c>
      <c r="F64" s="24" t="s">
        <v>723</v>
      </c>
      <c r="G64" s="24" t="s">
        <v>458</v>
      </c>
      <c r="H64" s="24" t="s">
        <v>459</v>
      </c>
      <c r="I64" s="24" t="s">
        <v>6</v>
      </c>
      <c r="J64" s="26" t="s">
        <v>460</v>
      </c>
      <c r="K64" s="24" t="s">
        <v>28</v>
      </c>
      <c r="L64" s="25" t="s">
        <v>710</v>
      </c>
      <c r="M64" s="25" t="s">
        <v>710</v>
      </c>
      <c r="N64" s="27">
        <v>19859</v>
      </c>
      <c r="O64" s="25">
        <v>1</v>
      </c>
      <c r="P64" s="27">
        <v>19859</v>
      </c>
      <c r="Q64" s="28">
        <v>268</v>
      </c>
      <c r="R64" s="28" t="s">
        <v>995</v>
      </c>
      <c r="S64" s="29">
        <v>486</v>
      </c>
    </row>
    <row r="65" spans="1:19" ht="409.5" x14ac:dyDescent="0.25">
      <c r="A65" s="16" t="s">
        <v>899</v>
      </c>
      <c r="B65" s="17" t="s">
        <v>456</v>
      </c>
      <c r="C65" s="18">
        <v>51310</v>
      </c>
      <c r="D65" s="17" t="s">
        <v>457</v>
      </c>
      <c r="E65" s="17" t="s">
        <v>726</v>
      </c>
      <c r="F65" s="17" t="s">
        <v>723</v>
      </c>
      <c r="G65" s="17" t="s">
        <v>461</v>
      </c>
      <c r="H65" s="17" t="s">
        <v>462</v>
      </c>
      <c r="I65" s="17" t="s">
        <v>6</v>
      </c>
      <c r="J65" s="19">
        <v>4.0999999999999996</v>
      </c>
      <c r="K65" s="17" t="s">
        <v>7</v>
      </c>
      <c r="L65" s="18" t="s">
        <v>708</v>
      </c>
      <c r="M65" s="18" t="s">
        <v>708</v>
      </c>
      <c r="N65" s="20">
        <v>9000</v>
      </c>
      <c r="O65" s="18">
        <v>1</v>
      </c>
      <c r="P65" s="20">
        <v>9000</v>
      </c>
      <c r="Q65" s="21">
        <v>344</v>
      </c>
      <c r="R65" s="21" t="s">
        <v>995</v>
      </c>
      <c r="S65" s="22">
        <v>604</v>
      </c>
    </row>
    <row r="66" spans="1:19" ht="315" x14ac:dyDescent="0.25">
      <c r="A66" s="23" t="s">
        <v>771</v>
      </c>
      <c r="B66" s="24" t="s">
        <v>103</v>
      </c>
      <c r="C66" s="25">
        <v>51230</v>
      </c>
      <c r="D66" s="24" t="s">
        <v>104</v>
      </c>
      <c r="E66" s="24" t="s">
        <v>105</v>
      </c>
      <c r="F66" s="24" t="s">
        <v>723</v>
      </c>
      <c r="G66" s="24" t="s">
        <v>106</v>
      </c>
      <c r="H66" s="24" t="s">
        <v>107</v>
      </c>
      <c r="I66" s="24" t="s">
        <v>6</v>
      </c>
      <c r="J66" s="26">
        <v>3.1</v>
      </c>
      <c r="K66" s="24" t="s">
        <v>14</v>
      </c>
      <c r="L66" s="25" t="s">
        <v>710</v>
      </c>
      <c r="M66" s="25" t="s">
        <v>708</v>
      </c>
      <c r="N66" s="27">
        <v>43204</v>
      </c>
      <c r="O66" s="25">
        <v>1</v>
      </c>
      <c r="P66" s="27">
        <v>43204</v>
      </c>
      <c r="Q66" s="28">
        <v>328</v>
      </c>
      <c r="R66" s="28" t="s">
        <v>995</v>
      </c>
      <c r="S66" s="29">
        <v>566</v>
      </c>
    </row>
    <row r="67" spans="1:19" ht="195" x14ac:dyDescent="0.25">
      <c r="A67" s="16" t="s">
        <v>772</v>
      </c>
      <c r="B67" s="17" t="s">
        <v>103</v>
      </c>
      <c r="C67" s="18">
        <v>51310</v>
      </c>
      <c r="D67" s="17" t="s">
        <v>104</v>
      </c>
      <c r="E67" s="17" t="s">
        <v>105</v>
      </c>
      <c r="F67" s="17" t="s">
        <v>723</v>
      </c>
      <c r="G67" s="17" t="s">
        <v>108</v>
      </c>
      <c r="H67" s="17" t="s">
        <v>109</v>
      </c>
      <c r="I67" s="17" t="s">
        <v>6</v>
      </c>
      <c r="J67" s="19">
        <v>3.1</v>
      </c>
      <c r="K67" s="17" t="s">
        <v>7</v>
      </c>
      <c r="L67" s="18" t="s">
        <v>710</v>
      </c>
      <c r="M67" s="18" t="s">
        <v>708</v>
      </c>
      <c r="N67" s="20">
        <v>33330</v>
      </c>
      <c r="O67" s="18">
        <v>1</v>
      </c>
      <c r="P67" s="20">
        <v>33330</v>
      </c>
      <c r="Q67" s="21">
        <v>328</v>
      </c>
      <c r="R67" s="21" t="s">
        <v>995</v>
      </c>
      <c r="S67" s="22">
        <v>568</v>
      </c>
    </row>
    <row r="68" spans="1:19" ht="75" x14ac:dyDescent="0.25">
      <c r="A68" s="16" t="s">
        <v>901</v>
      </c>
      <c r="B68" s="17" t="s">
        <v>465</v>
      </c>
      <c r="C68" s="18">
        <v>51310</v>
      </c>
      <c r="D68" s="17" t="s">
        <v>466</v>
      </c>
      <c r="E68" s="17" t="s">
        <v>188</v>
      </c>
      <c r="F68" s="17" t="s">
        <v>723</v>
      </c>
      <c r="G68" s="17" t="s">
        <v>467</v>
      </c>
      <c r="H68" s="17" t="s">
        <v>468</v>
      </c>
      <c r="I68" s="17" t="s">
        <v>6</v>
      </c>
      <c r="J68" s="19">
        <v>4.0999999999999996</v>
      </c>
      <c r="K68" s="17" t="s">
        <v>14</v>
      </c>
      <c r="L68" s="18" t="s">
        <v>710</v>
      </c>
      <c r="M68" s="18" t="s">
        <v>708</v>
      </c>
      <c r="N68" s="20">
        <v>90000</v>
      </c>
      <c r="O68" s="18">
        <v>1</v>
      </c>
      <c r="P68" s="20">
        <v>90000</v>
      </c>
      <c r="Q68" s="21">
        <v>459</v>
      </c>
      <c r="R68" s="21" t="s">
        <v>995</v>
      </c>
      <c r="S68" s="22">
        <v>815</v>
      </c>
    </row>
    <row r="69" spans="1:19" ht="180" x14ac:dyDescent="0.25">
      <c r="A69" s="16" t="s">
        <v>970</v>
      </c>
      <c r="B69" s="17" t="s">
        <v>659</v>
      </c>
      <c r="C69" s="18">
        <v>51220</v>
      </c>
      <c r="D69" s="17" t="s">
        <v>660</v>
      </c>
      <c r="E69" s="17" t="s">
        <v>203</v>
      </c>
      <c r="F69" s="17" t="s">
        <v>723</v>
      </c>
      <c r="G69" s="17" t="s">
        <v>1009</v>
      </c>
      <c r="H69" s="17" t="s">
        <v>661</v>
      </c>
      <c r="I69" s="17" t="s">
        <v>6</v>
      </c>
      <c r="J69" s="19">
        <v>4.0999999999999996</v>
      </c>
      <c r="K69" s="17" t="s">
        <v>14</v>
      </c>
      <c r="L69" s="18" t="s">
        <v>708</v>
      </c>
      <c r="M69" s="18" t="s">
        <v>710</v>
      </c>
      <c r="N69" s="20">
        <v>54213</v>
      </c>
      <c r="O69" s="18">
        <v>1</v>
      </c>
      <c r="P69" s="20">
        <v>64765</v>
      </c>
      <c r="Q69" s="21">
        <v>340</v>
      </c>
      <c r="R69" s="21" t="s">
        <v>995</v>
      </c>
      <c r="S69" s="22">
        <v>598</v>
      </c>
    </row>
    <row r="70" spans="1:19" ht="270" x14ac:dyDescent="0.25">
      <c r="A70" s="23" t="s">
        <v>971</v>
      </c>
      <c r="B70" s="24" t="s">
        <v>659</v>
      </c>
      <c r="C70" s="25">
        <v>51250</v>
      </c>
      <c r="D70" s="24" t="s">
        <v>660</v>
      </c>
      <c r="E70" s="24" t="s">
        <v>203</v>
      </c>
      <c r="F70" s="24" t="s">
        <v>723</v>
      </c>
      <c r="G70" s="24" t="s">
        <v>662</v>
      </c>
      <c r="H70" s="24" t="s">
        <v>663</v>
      </c>
      <c r="I70" s="24" t="s">
        <v>6</v>
      </c>
      <c r="J70" s="26">
        <v>4.0999999999999996</v>
      </c>
      <c r="K70" s="24" t="s">
        <v>7</v>
      </c>
      <c r="L70" s="25" t="s">
        <v>708</v>
      </c>
      <c r="M70" s="25" t="s">
        <v>710</v>
      </c>
      <c r="N70" s="27">
        <v>64242</v>
      </c>
      <c r="O70" s="25">
        <v>1</v>
      </c>
      <c r="P70" s="27">
        <v>64242</v>
      </c>
      <c r="Q70" s="28">
        <v>340</v>
      </c>
      <c r="R70" s="28" t="s">
        <v>995</v>
      </c>
      <c r="S70" s="29">
        <v>596</v>
      </c>
    </row>
    <row r="71" spans="1:19" ht="195" x14ac:dyDescent="0.25">
      <c r="A71" s="16" t="s">
        <v>972</v>
      </c>
      <c r="B71" s="17" t="s">
        <v>659</v>
      </c>
      <c r="C71" s="18">
        <v>53210</v>
      </c>
      <c r="D71" s="17" t="s">
        <v>660</v>
      </c>
      <c r="E71" s="17" t="s">
        <v>203</v>
      </c>
      <c r="F71" s="17" t="s">
        <v>723</v>
      </c>
      <c r="G71" s="17" t="s">
        <v>664</v>
      </c>
      <c r="H71" s="17" t="s">
        <v>665</v>
      </c>
      <c r="I71" s="17" t="s">
        <v>6</v>
      </c>
      <c r="J71" s="19">
        <v>4.0999999999999996</v>
      </c>
      <c r="K71" s="17" t="s">
        <v>28</v>
      </c>
      <c r="L71" s="18" t="s">
        <v>708</v>
      </c>
      <c r="M71" s="18" t="s">
        <v>708</v>
      </c>
      <c r="N71" s="20">
        <v>10000</v>
      </c>
      <c r="O71" s="18">
        <v>1</v>
      </c>
      <c r="P71" s="20">
        <v>10000</v>
      </c>
      <c r="Q71" s="21">
        <v>340</v>
      </c>
      <c r="R71" s="21" t="s">
        <v>995</v>
      </c>
      <c r="S71" s="22">
        <v>598</v>
      </c>
    </row>
    <row r="72" spans="1:19" ht="210" x14ac:dyDescent="0.25">
      <c r="A72" s="23" t="s">
        <v>894</v>
      </c>
      <c r="B72" s="24" t="s">
        <v>437</v>
      </c>
      <c r="C72" s="25">
        <v>51310</v>
      </c>
      <c r="D72" s="24" t="s">
        <v>438</v>
      </c>
      <c r="E72" s="24" t="s">
        <v>439</v>
      </c>
      <c r="F72" s="24" t="s">
        <v>723</v>
      </c>
      <c r="G72" s="24" t="s">
        <v>447</v>
      </c>
      <c r="H72" s="24" t="s">
        <v>448</v>
      </c>
      <c r="I72" s="24" t="s">
        <v>6</v>
      </c>
      <c r="J72" s="26" t="s">
        <v>442</v>
      </c>
      <c r="K72" s="24" t="s">
        <v>14</v>
      </c>
      <c r="L72" s="25" t="s">
        <v>710</v>
      </c>
      <c r="M72" s="25" t="s">
        <v>708</v>
      </c>
      <c r="N72" s="27">
        <v>3000</v>
      </c>
      <c r="O72" s="25">
        <v>1</v>
      </c>
      <c r="P72" s="27">
        <v>3000</v>
      </c>
      <c r="Q72" s="28">
        <v>341</v>
      </c>
      <c r="R72" s="28" t="s">
        <v>995</v>
      </c>
      <c r="S72" s="29">
        <v>601</v>
      </c>
    </row>
    <row r="73" spans="1:19" ht="90" x14ac:dyDescent="0.25">
      <c r="A73" s="23" t="s">
        <v>896</v>
      </c>
      <c r="B73" s="24" t="s">
        <v>437</v>
      </c>
      <c r="C73" s="25">
        <v>51310</v>
      </c>
      <c r="D73" s="24" t="s">
        <v>438</v>
      </c>
      <c r="E73" s="24" t="s">
        <v>439</v>
      </c>
      <c r="F73" s="24" t="s">
        <v>723</v>
      </c>
      <c r="G73" s="24" t="s">
        <v>452</v>
      </c>
      <c r="H73" s="24" t="s">
        <v>453</v>
      </c>
      <c r="I73" s="24" t="s">
        <v>6</v>
      </c>
      <c r="J73" s="26" t="s">
        <v>442</v>
      </c>
      <c r="K73" s="24" t="s">
        <v>14</v>
      </c>
      <c r="L73" s="25" t="s">
        <v>708</v>
      </c>
      <c r="M73" s="25" t="s">
        <v>708</v>
      </c>
      <c r="N73" s="27">
        <v>3500</v>
      </c>
      <c r="O73" s="25">
        <v>1</v>
      </c>
      <c r="P73" s="27">
        <v>3500</v>
      </c>
      <c r="Q73" s="28">
        <v>341</v>
      </c>
      <c r="R73" s="28" t="s">
        <v>995</v>
      </c>
      <c r="S73" s="29">
        <v>601</v>
      </c>
    </row>
    <row r="74" spans="1:19" ht="150" x14ac:dyDescent="0.25">
      <c r="A74" s="16" t="s">
        <v>913</v>
      </c>
      <c r="B74" s="17" t="s">
        <v>504</v>
      </c>
      <c r="C74" s="18">
        <v>51310</v>
      </c>
      <c r="D74" s="17" t="s">
        <v>505</v>
      </c>
      <c r="E74" s="17" t="s">
        <v>506</v>
      </c>
      <c r="F74" s="17" t="s">
        <v>721</v>
      </c>
      <c r="G74" s="17" t="s">
        <v>507</v>
      </c>
      <c r="H74" s="17" t="s">
        <v>508</v>
      </c>
      <c r="I74" s="17" t="s">
        <v>6</v>
      </c>
      <c r="J74" s="19" t="s">
        <v>234</v>
      </c>
      <c r="K74" s="17" t="s">
        <v>14</v>
      </c>
      <c r="L74" s="18" t="s">
        <v>710</v>
      </c>
      <c r="M74" s="18" t="s">
        <v>708</v>
      </c>
      <c r="N74" s="20">
        <v>127500</v>
      </c>
      <c r="O74" s="18">
        <v>1</v>
      </c>
      <c r="P74" s="20">
        <v>127500</v>
      </c>
      <c r="Q74" s="21">
        <v>306</v>
      </c>
      <c r="R74" s="21" t="s">
        <v>995</v>
      </c>
      <c r="S74" s="22">
        <v>529</v>
      </c>
    </row>
    <row r="75" spans="1:19" ht="90" x14ac:dyDescent="0.25">
      <c r="A75" s="23" t="s">
        <v>914</v>
      </c>
      <c r="B75" s="24" t="s">
        <v>504</v>
      </c>
      <c r="C75" s="25">
        <v>51316</v>
      </c>
      <c r="D75" s="24" t="s">
        <v>505</v>
      </c>
      <c r="E75" s="24" t="s">
        <v>506</v>
      </c>
      <c r="F75" s="24" t="s">
        <v>721</v>
      </c>
      <c r="G75" s="24" t="s">
        <v>509</v>
      </c>
      <c r="H75" s="24" t="s">
        <v>510</v>
      </c>
      <c r="I75" s="24" t="s">
        <v>6</v>
      </c>
      <c r="J75" s="26" t="s">
        <v>234</v>
      </c>
      <c r="K75" s="24" t="s">
        <v>14</v>
      </c>
      <c r="L75" s="25" t="s">
        <v>710</v>
      </c>
      <c r="M75" s="25" t="s">
        <v>708</v>
      </c>
      <c r="N75" s="27">
        <v>45000</v>
      </c>
      <c r="O75" s="25">
        <v>1</v>
      </c>
      <c r="P75" s="27">
        <v>45000</v>
      </c>
      <c r="Q75" s="28">
        <v>306</v>
      </c>
      <c r="R75" s="28" t="s">
        <v>995</v>
      </c>
      <c r="S75" s="29">
        <v>529</v>
      </c>
    </row>
    <row r="76" spans="1:19" ht="75" x14ac:dyDescent="0.25">
      <c r="A76" s="16" t="s">
        <v>919</v>
      </c>
      <c r="B76" s="17" t="s">
        <v>504</v>
      </c>
      <c r="C76" s="18">
        <v>51230</v>
      </c>
      <c r="D76" s="17" t="s">
        <v>505</v>
      </c>
      <c r="E76" s="17" t="s">
        <v>506</v>
      </c>
      <c r="F76" s="17" t="s">
        <v>721</v>
      </c>
      <c r="G76" s="17" t="s">
        <v>519</v>
      </c>
      <c r="H76" s="17" t="s">
        <v>520</v>
      </c>
      <c r="I76" s="17" t="s">
        <v>6</v>
      </c>
      <c r="J76" s="19" t="s">
        <v>234</v>
      </c>
      <c r="K76" s="17" t="s">
        <v>14</v>
      </c>
      <c r="L76" s="18" t="s">
        <v>710</v>
      </c>
      <c r="M76" s="18" t="s">
        <v>708</v>
      </c>
      <c r="N76" s="20">
        <v>42520</v>
      </c>
      <c r="O76" s="18">
        <v>1</v>
      </c>
      <c r="P76" s="20">
        <v>42520</v>
      </c>
      <c r="Q76" s="21">
        <v>306</v>
      </c>
      <c r="R76" s="21" t="s">
        <v>995</v>
      </c>
      <c r="S76" s="22">
        <v>661</v>
      </c>
    </row>
    <row r="77" spans="1:19" ht="75" x14ac:dyDescent="0.25">
      <c r="A77" s="23" t="s">
        <v>920</v>
      </c>
      <c r="B77" s="24" t="s">
        <v>504</v>
      </c>
      <c r="C77" s="25">
        <v>51230</v>
      </c>
      <c r="D77" s="24" t="s">
        <v>505</v>
      </c>
      <c r="E77" s="24" t="s">
        <v>506</v>
      </c>
      <c r="F77" s="24" t="s">
        <v>721</v>
      </c>
      <c r="G77" s="24" t="s">
        <v>521</v>
      </c>
      <c r="H77" s="24" t="s">
        <v>522</v>
      </c>
      <c r="I77" s="24" t="s">
        <v>6</v>
      </c>
      <c r="J77" s="26" t="s">
        <v>234</v>
      </c>
      <c r="K77" s="24" t="s">
        <v>14</v>
      </c>
      <c r="L77" s="25" t="s">
        <v>710</v>
      </c>
      <c r="M77" s="25" t="s">
        <v>708</v>
      </c>
      <c r="N77" s="27">
        <v>49529</v>
      </c>
      <c r="O77" s="25">
        <v>1</v>
      </c>
      <c r="P77" s="27">
        <v>46528</v>
      </c>
      <c r="Q77" s="28">
        <v>306</v>
      </c>
      <c r="R77" s="28" t="s">
        <v>995</v>
      </c>
      <c r="S77" s="29">
        <v>662</v>
      </c>
    </row>
    <row r="78" spans="1:19" ht="75" x14ac:dyDescent="0.25">
      <c r="A78" s="16" t="s">
        <v>921</v>
      </c>
      <c r="B78" s="17" t="s">
        <v>504</v>
      </c>
      <c r="C78" s="18">
        <v>51230</v>
      </c>
      <c r="D78" s="17" t="s">
        <v>505</v>
      </c>
      <c r="E78" s="17" t="s">
        <v>506</v>
      </c>
      <c r="F78" s="17" t="s">
        <v>721</v>
      </c>
      <c r="G78" s="17" t="s">
        <v>523</v>
      </c>
      <c r="H78" s="17" t="s">
        <v>524</v>
      </c>
      <c r="I78" s="17" t="s">
        <v>6</v>
      </c>
      <c r="J78" s="19" t="s">
        <v>234</v>
      </c>
      <c r="K78" s="17" t="s">
        <v>14</v>
      </c>
      <c r="L78" s="18" t="s">
        <v>710</v>
      </c>
      <c r="M78" s="18" t="s">
        <v>708</v>
      </c>
      <c r="N78" s="20">
        <v>49529</v>
      </c>
      <c r="O78" s="18">
        <v>1</v>
      </c>
      <c r="P78" s="20">
        <v>46528</v>
      </c>
      <c r="Q78" s="21">
        <v>306</v>
      </c>
      <c r="R78" s="21" t="s">
        <v>995</v>
      </c>
      <c r="S78" s="22">
        <v>663</v>
      </c>
    </row>
    <row r="79" spans="1:19" ht="75" x14ac:dyDescent="0.25">
      <c r="A79" s="23" t="s">
        <v>745</v>
      </c>
      <c r="B79" s="24" t="s">
        <v>31</v>
      </c>
      <c r="C79" s="25">
        <v>51220</v>
      </c>
      <c r="D79" s="24" t="s">
        <v>32</v>
      </c>
      <c r="E79" s="24" t="s">
        <v>33</v>
      </c>
      <c r="F79" s="24" t="s">
        <v>721</v>
      </c>
      <c r="G79" s="24" t="s">
        <v>1003</v>
      </c>
      <c r="H79" s="24" t="s">
        <v>44</v>
      </c>
      <c r="I79" s="24" t="s">
        <v>6</v>
      </c>
      <c r="J79" s="26">
        <v>4.0999999999999996</v>
      </c>
      <c r="K79" s="24" t="s">
        <v>14</v>
      </c>
      <c r="L79" s="25" t="s">
        <v>710</v>
      </c>
      <c r="M79" s="25" t="s">
        <v>710</v>
      </c>
      <c r="N79" s="27">
        <v>68218</v>
      </c>
      <c r="O79" s="25">
        <v>1</v>
      </c>
      <c r="P79" s="27">
        <v>70925</v>
      </c>
      <c r="Q79" s="28">
        <v>361</v>
      </c>
      <c r="R79" s="28" t="s">
        <v>996</v>
      </c>
      <c r="S79" s="29">
        <v>666</v>
      </c>
    </row>
    <row r="80" spans="1:19" ht="75" x14ac:dyDescent="0.25">
      <c r="A80" s="16" t="s">
        <v>746</v>
      </c>
      <c r="B80" s="17" t="s">
        <v>31</v>
      </c>
      <c r="C80" s="18">
        <v>51310</v>
      </c>
      <c r="D80" s="17" t="s">
        <v>32</v>
      </c>
      <c r="E80" s="17" t="s">
        <v>33</v>
      </c>
      <c r="F80" s="17" t="s">
        <v>721</v>
      </c>
      <c r="G80" s="17" t="s">
        <v>45</v>
      </c>
      <c r="H80" s="17" t="s">
        <v>46</v>
      </c>
      <c r="I80" s="17" t="s">
        <v>6</v>
      </c>
      <c r="J80" s="19"/>
      <c r="K80" s="17" t="s">
        <v>14</v>
      </c>
      <c r="L80" s="18" t="s">
        <v>710</v>
      </c>
      <c r="M80" s="18" t="s">
        <v>708</v>
      </c>
      <c r="N80" s="20">
        <v>7000</v>
      </c>
      <c r="O80" s="18">
        <v>1</v>
      </c>
      <c r="P80" s="20">
        <v>7000</v>
      </c>
      <c r="Q80" s="21">
        <v>393</v>
      </c>
      <c r="R80" s="21" t="s">
        <v>996</v>
      </c>
      <c r="S80" s="22">
        <v>668</v>
      </c>
    </row>
    <row r="81" spans="1:19" ht="409.5" x14ac:dyDescent="0.25">
      <c r="A81" s="16" t="s">
        <v>778</v>
      </c>
      <c r="B81" s="17" t="s">
        <v>121</v>
      </c>
      <c r="C81" s="18">
        <v>51310</v>
      </c>
      <c r="D81" s="17" t="s">
        <v>122</v>
      </c>
      <c r="E81" s="17" t="s">
        <v>123</v>
      </c>
      <c r="F81" s="17" t="s">
        <v>724</v>
      </c>
      <c r="G81" s="17" t="s">
        <v>124</v>
      </c>
      <c r="H81" s="17" t="s">
        <v>125</v>
      </c>
      <c r="I81" s="17" t="s">
        <v>6</v>
      </c>
      <c r="J81" s="19">
        <v>4.4000000000000004</v>
      </c>
      <c r="K81" s="17" t="s">
        <v>7</v>
      </c>
      <c r="L81" s="18" t="s">
        <v>710</v>
      </c>
      <c r="M81" s="18" t="s">
        <v>710</v>
      </c>
      <c r="N81" s="20">
        <v>10000</v>
      </c>
      <c r="O81" s="18">
        <v>1</v>
      </c>
      <c r="P81" s="20">
        <v>10000</v>
      </c>
      <c r="Q81" s="21">
        <v>477</v>
      </c>
      <c r="R81" s="21" t="s">
        <v>995</v>
      </c>
      <c r="S81" s="22">
        <v>843</v>
      </c>
    </row>
    <row r="82" spans="1:19" ht="255" x14ac:dyDescent="0.25">
      <c r="A82" s="23" t="s">
        <v>779</v>
      </c>
      <c r="B82" s="24" t="s">
        <v>121</v>
      </c>
      <c r="C82" s="25">
        <v>51310</v>
      </c>
      <c r="D82" s="24" t="s">
        <v>122</v>
      </c>
      <c r="E82" s="24" t="s">
        <v>123</v>
      </c>
      <c r="F82" s="24" t="s">
        <v>724</v>
      </c>
      <c r="G82" s="24" t="s">
        <v>126</v>
      </c>
      <c r="H82" s="24" t="s">
        <v>127</v>
      </c>
      <c r="I82" s="24" t="s">
        <v>6</v>
      </c>
      <c r="J82" s="26">
        <v>4.4000000000000004</v>
      </c>
      <c r="K82" s="24" t="s">
        <v>14</v>
      </c>
      <c r="L82" s="25" t="s">
        <v>710</v>
      </c>
      <c r="M82" s="25" t="s">
        <v>710</v>
      </c>
      <c r="N82" s="27">
        <v>18540</v>
      </c>
      <c r="O82" s="25">
        <v>1</v>
      </c>
      <c r="P82" s="27">
        <v>18540</v>
      </c>
      <c r="Q82" s="28">
        <v>477</v>
      </c>
      <c r="R82" s="28" t="s">
        <v>995</v>
      </c>
      <c r="S82" s="29">
        <v>843</v>
      </c>
    </row>
    <row r="83" spans="1:19" ht="90" x14ac:dyDescent="0.25">
      <c r="A83" s="16" t="s">
        <v>782</v>
      </c>
      <c r="B83" s="17" t="s">
        <v>121</v>
      </c>
      <c r="C83" s="18">
        <v>53210</v>
      </c>
      <c r="D83" s="17" t="s">
        <v>122</v>
      </c>
      <c r="E83" s="17" t="s">
        <v>123</v>
      </c>
      <c r="F83" s="17" t="s">
        <v>724</v>
      </c>
      <c r="G83" s="17" t="s">
        <v>132</v>
      </c>
      <c r="H83" s="17" t="s">
        <v>133</v>
      </c>
      <c r="I83" s="17" t="s">
        <v>6</v>
      </c>
      <c r="J83" s="19">
        <v>4.4000000000000004</v>
      </c>
      <c r="K83" s="17" t="s">
        <v>14</v>
      </c>
      <c r="L83" s="18" t="s">
        <v>708</v>
      </c>
      <c r="M83" s="18" t="s">
        <v>710</v>
      </c>
      <c r="N83" s="20">
        <v>5000</v>
      </c>
      <c r="O83" s="18">
        <v>1</v>
      </c>
      <c r="P83" s="20">
        <v>5000</v>
      </c>
      <c r="Q83" s="21">
        <v>478</v>
      </c>
      <c r="R83" s="21" t="s">
        <v>995</v>
      </c>
      <c r="S83" s="22">
        <v>856</v>
      </c>
    </row>
    <row r="84" spans="1:19" ht="255" x14ac:dyDescent="0.25">
      <c r="A84" s="16" t="s">
        <v>788</v>
      </c>
      <c r="B84" s="17" t="s">
        <v>149</v>
      </c>
      <c r="C84" s="18">
        <v>51310</v>
      </c>
      <c r="D84" s="17" t="s">
        <v>150</v>
      </c>
      <c r="E84" s="17" t="s">
        <v>151</v>
      </c>
      <c r="F84" s="17" t="s">
        <v>724</v>
      </c>
      <c r="G84" s="17" t="s">
        <v>152</v>
      </c>
      <c r="H84" s="17" t="s">
        <v>153</v>
      </c>
      <c r="I84" s="17" t="s">
        <v>6</v>
      </c>
      <c r="J84" s="19" t="s">
        <v>154</v>
      </c>
      <c r="K84" s="17" t="s">
        <v>89</v>
      </c>
      <c r="L84" s="18" t="s">
        <v>708</v>
      </c>
      <c r="M84" s="18" t="s">
        <v>708</v>
      </c>
      <c r="N84" s="20">
        <v>20</v>
      </c>
      <c r="O84" s="18">
        <v>2000</v>
      </c>
      <c r="P84" s="20">
        <v>40000</v>
      </c>
      <c r="Q84" s="21">
        <v>411</v>
      </c>
      <c r="R84" s="21" t="s">
        <v>995</v>
      </c>
      <c r="S84" s="22">
        <v>781</v>
      </c>
    </row>
    <row r="85" spans="1:19" ht="90" x14ac:dyDescent="0.25">
      <c r="A85" s="23" t="s">
        <v>789</v>
      </c>
      <c r="B85" s="24" t="s">
        <v>149</v>
      </c>
      <c r="C85" s="25">
        <v>51310</v>
      </c>
      <c r="D85" s="24" t="s">
        <v>150</v>
      </c>
      <c r="E85" s="24" t="s">
        <v>151</v>
      </c>
      <c r="F85" s="24" t="s">
        <v>724</v>
      </c>
      <c r="G85" s="24" t="s">
        <v>155</v>
      </c>
      <c r="H85" s="24" t="s">
        <v>156</v>
      </c>
      <c r="I85" s="24" t="s">
        <v>6</v>
      </c>
      <c r="J85" s="26" t="s">
        <v>154</v>
      </c>
      <c r="K85" s="24" t="s">
        <v>89</v>
      </c>
      <c r="L85" s="25" t="s">
        <v>708</v>
      </c>
      <c r="M85" s="25" t="s">
        <v>708</v>
      </c>
      <c r="N85" s="27">
        <v>20</v>
      </c>
      <c r="O85" s="25">
        <v>1250</v>
      </c>
      <c r="P85" s="27">
        <v>25000</v>
      </c>
      <c r="Q85" s="28">
        <v>411</v>
      </c>
      <c r="R85" s="28" t="s">
        <v>995</v>
      </c>
      <c r="S85" s="29">
        <v>782</v>
      </c>
    </row>
    <row r="86" spans="1:19" ht="75" x14ac:dyDescent="0.25">
      <c r="A86" s="23" t="s">
        <v>791</v>
      </c>
      <c r="B86" s="24" t="s">
        <v>149</v>
      </c>
      <c r="C86" s="25">
        <v>51310</v>
      </c>
      <c r="D86" s="24" t="s">
        <v>150</v>
      </c>
      <c r="E86" s="24" t="s">
        <v>151</v>
      </c>
      <c r="F86" s="24" t="s">
        <v>724</v>
      </c>
      <c r="G86" s="24" t="s">
        <v>159</v>
      </c>
      <c r="H86" s="24" t="s">
        <v>160</v>
      </c>
      <c r="I86" s="24" t="s">
        <v>6</v>
      </c>
      <c r="J86" s="26" t="s">
        <v>154</v>
      </c>
      <c r="K86" s="24" t="s">
        <v>14</v>
      </c>
      <c r="L86" s="25" t="s">
        <v>710</v>
      </c>
      <c r="M86" s="25" t="s">
        <v>708</v>
      </c>
      <c r="N86" s="27">
        <v>29000</v>
      </c>
      <c r="O86" s="25">
        <v>1</v>
      </c>
      <c r="P86" s="27">
        <v>29000</v>
      </c>
      <c r="Q86" s="28">
        <v>411</v>
      </c>
      <c r="R86" s="28" t="s">
        <v>995</v>
      </c>
      <c r="S86" s="29">
        <v>840</v>
      </c>
    </row>
    <row r="87" spans="1:19" ht="135" x14ac:dyDescent="0.25">
      <c r="A87" s="16" t="s">
        <v>784</v>
      </c>
      <c r="B87" s="17" t="s">
        <v>134</v>
      </c>
      <c r="C87" s="18">
        <v>51310</v>
      </c>
      <c r="D87" s="17" t="s">
        <v>135</v>
      </c>
      <c r="E87" s="17" t="s">
        <v>136</v>
      </c>
      <c r="F87" s="17" t="s">
        <v>724</v>
      </c>
      <c r="G87" s="17" t="s">
        <v>140</v>
      </c>
      <c r="H87" s="17" t="s">
        <v>141</v>
      </c>
      <c r="I87" s="17" t="s">
        <v>6</v>
      </c>
      <c r="J87" s="19" t="s">
        <v>142</v>
      </c>
      <c r="K87" s="17" t="s">
        <v>7</v>
      </c>
      <c r="L87" s="18" t="s">
        <v>710</v>
      </c>
      <c r="M87" s="18" t="s">
        <v>708</v>
      </c>
      <c r="N87" s="20">
        <v>10000</v>
      </c>
      <c r="O87" s="18">
        <v>1</v>
      </c>
      <c r="P87" s="20">
        <v>10000</v>
      </c>
      <c r="Q87" s="21">
        <v>346</v>
      </c>
      <c r="R87" s="21" t="s">
        <v>996</v>
      </c>
      <c r="S87" s="22">
        <v>606</v>
      </c>
    </row>
    <row r="88" spans="1:19" ht="225" x14ac:dyDescent="0.25">
      <c r="A88" s="23" t="s">
        <v>783</v>
      </c>
      <c r="B88" s="24" t="s">
        <v>134</v>
      </c>
      <c r="C88" s="25">
        <v>51230</v>
      </c>
      <c r="D88" s="24" t="s">
        <v>135</v>
      </c>
      <c r="E88" s="24" t="s">
        <v>136</v>
      </c>
      <c r="F88" s="24" t="s">
        <v>724</v>
      </c>
      <c r="G88" s="24" t="s">
        <v>137</v>
      </c>
      <c r="H88" s="24" t="s">
        <v>138</v>
      </c>
      <c r="I88" s="24" t="s">
        <v>6</v>
      </c>
      <c r="J88" s="26" t="s">
        <v>139</v>
      </c>
      <c r="K88" s="24" t="s">
        <v>28</v>
      </c>
      <c r="L88" s="25" t="s">
        <v>710</v>
      </c>
      <c r="M88" s="25" t="s">
        <v>710</v>
      </c>
      <c r="N88" s="27">
        <v>52000</v>
      </c>
      <c r="O88" s="25">
        <v>1</v>
      </c>
      <c r="P88" s="27">
        <v>53781</v>
      </c>
      <c r="Q88" s="28">
        <v>484</v>
      </c>
      <c r="R88" s="28" t="s">
        <v>996</v>
      </c>
      <c r="S88" s="29">
        <v>889</v>
      </c>
    </row>
    <row r="89" spans="1:19" ht="75" x14ac:dyDescent="0.25">
      <c r="A89" s="23" t="s">
        <v>787</v>
      </c>
      <c r="B89" s="24" t="s">
        <v>134</v>
      </c>
      <c r="C89" s="25">
        <v>51114</v>
      </c>
      <c r="D89" s="24" t="s">
        <v>135</v>
      </c>
      <c r="E89" s="24" t="s">
        <v>136</v>
      </c>
      <c r="F89" s="24" t="s">
        <v>724</v>
      </c>
      <c r="G89" s="24" t="s">
        <v>147</v>
      </c>
      <c r="H89" s="24" t="s">
        <v>148</v>
      </c>
      <c r="I89" s="24" t="s">
        <v>6</v>
      </c>
      <c r="J89" s="26" t="s">
        <v>139</v>
      </c>
      <c r="K89" s="24" t="s">
        <v>7</v>
      </c>
      <c r="L89" s="25" t="s">
        <v>708</v>
      </c>
      <c r="M89" s="25" t="s">
        <v>708</v>
      </c>
      <c r="N89" s="27">
        <v>2500</v>
      </c>
      <c r="O89" s="25">
        <v>1</v>
      </c>
      <c r="P89" s="27">
        <v>2500</v>
      </c>
      <c r="Q89" s="28">
        <v>484</v>
      </c>
      <c r="R89" s="28" t="s">
        <v>996</v>
      </c>
      <c r="S89" s="29">
        <v>889</v>
      </c>
    </row>
    <row r="90" spans="1:19" ht="135" x14ac:dyDescent="0.25">
      <c r="A90" s="16" t="s">
        <v>814</v>
      </c>
      <c r="B90" s="17" t="s">
        <v>217</v>
      </c>
      <c r="C90" s="18">
        <v>51230</v>
      </c>
      <c r="D90" s="17" t="s">
        <v>218</v>
      </c>
      <c r="E90" s="17" t="s">
        <v>219</v>
      </c>
      <c r="F90" s="17" t="s">
        <v>722</v>
      </c>
      <c r="G90" s="17" t="s">
        <v>999</v>
      </c>
      <c r="H90" s="17" t="s">
        <v>230</v>
      </c>
      <c r="I90" s="17" t="s">
        <v>6</v>
      </c>
      <c r="J90" s="19" t="s">
        <v>231</v>
      </c>
      <c r="K90" s="17" t="s">
        <v>14</v>
      </c>
      <c r="L90" s="18" t="s">
        <v>708</v>
      </c>
      <c r="M90" s="18" t="s">
        <v>708</v>
      </c>
      <c r="N90" s="20">
        <v>54297</v>
      </c>
      <c r="O90" s="18">
        <v>1</v>
      </c>
      <c r="P90" s="20">
        <v>46528</v>
      </c>
      <c r="Q90" s="21">
        <v>488</v>
      </c>
      <c r="R90" s="21" t="s">
        <v>995</v>
      </c>
      <c r="S90" s="22">
        <v>894</v>
      </c>
    </row>
    <row r="91" spans="1:19" ht="90" x14ac:dyDescent="0.25">
      <c r="A91" s="23" t="s">
        <v>965</v>
      </c>
      <c r="B91" s="24" t="s">
        <v>640</v>
      </c>
      <c r="C91" s="25">
        <v>51230</v>
      </c>
      <c r="D91" s="24" t="s">
        <v>641</v>
      </c>
      <c r="E91" s="24" t="s">
        <v>642</v>
      </c>
      <c r="F91" s="24" t="s">
        <v>722</v>
      </c>
      <c r="G91" s="24" t="s">
        <v>648</v>
      </c>
      <c r="H91" s="24" t="s">
        <v>1002</v>
      </c>
      <c r="I91" s="24" t="s">
        <v>6</v>
      </c>
      <c r="J91" s="26">
        <v>4.3</v>
      </c>
      <c r="K91" s="24" t="s">
        <v>89</v>
      </c>
      <c r="L91" s="25" t="s">
        <v>710</v>
      </c>
      <c r="M91" s="25" t="s">
        <v>710</v>
      </c>
      <c r="N91" s="27">
        <v>60000</v>
      </c>
      <c r="O91" s="25">
        <v>1</v>
      </c>
      <c r="P91" s="27">
        <v>53781</v>
      </c>
      <c r="Q91" s="28">
        <v>449</v>
      </c>
      <c r="R91" s="28" t="s">
        <v>996</v>
      </c>
      <c r="S91" s="29">
        <v>797</v>
      </c>
    </row>
    <row r="92" spans="1:19" ht="45" x14ac:dyDescent="0.25">
      <c r="A92" s="16" t="s">
        <v>962</v>
      </c>
      <c r="B92" s="17" t="s">
        <v>640</v>
      </c>
      <c r="C92" s="18">
        <v>53210</v>
      </c>
      <c r="D92" s="17" t="s">
        <v>641</v>
      </c>
      <c r="E92" s="17" t="s">
        <v>642</v>
      </c>
      <c r="F92" s="17" t="s">
        <v>722</v>
      </c>
      <c r="G92" s="17" t="s">
        <v>643</v>
      </c>
      <c r="H92" s="17" t="s">
        <v>644</v>
      </c>
      <c r="I92" s="17" t="s">
        <v>6</v>
      </c>
      <c r="J92" s="19">
        <v>4.0999999999999996</v>
      </c>
      <c r="K92" s="17" t="s">
        <v>179</v>
      </c>
      <c r="L92" s="18" t="s">
        <v>708</v>
      </c>
      <c r="M92" s="18" t="s">
        <v>708</v>
      </c>
      <c r="N92" s="20">
        <v>75000</v>
      </c>
      <c r="O92" s="18">
        <v>1</v>
      </c>
      <c r="P92" s="20">
        <v>75000</v>
      </c>
      <c r="Q92" s="21">
        <v>451</v>
      </c>
      <c r="R92" s="21" t="s">
        <v>996</v>
      </c>
      <c r="S92" s="22">
        <v>794</v>
      </c>
    </row>
    <row r="93" spans="1:19" ht="150" x14ac:dyDescent="0.25">
      <c r="A93" s="16" t="s">
        <v>792</v>
      </c>
      <c r="B93" s="17" t="s">
        <v>161</v>
      </c>
      <c r="C93" s="18">
        <v>51310</v>
      </c>
      <c r="D93" s="17" t="s">
        <v>162</v>
      </c>
      <c r="E93" s="17" t="s">
        <v>163</v>
      </c>
      <c r="F93" s="17" t="s">
        <v>722</v>
      </c>
      <c r="G93" s="17" t="s">
        <v>164</v>
      </c>
      <c r="H93" s="17" t="s">
        <v>165</v>
      </c>
      <c r="I93" s="17" t="s">
        <v>6</v>
      </c>
      <c r="J93" s="19">
        <v>1.3</v>
      </c>
      <c r="K93" s="17" t="s">
        <v>89</v>
      </c>
      <c r="L93" s="18" t="s">
        <v>708</v>
      </c>
      <c r="M93" s="18" t="s">
        <v>710</v>
      </c>
      <c r="N93" s="20">
        <v>20500</v>
      </c>
      <c r="O93" s="18">
        <v>1</v>
      </c>
      <c r="P93" s="20">
        <v>20500</v>
      </c>
      <c r="Q93" s="21">
        <v>414</v>
      </c>
      <c r="R93" s="21" t="s">
        <v>995</v>
      </c>
      <c r="S93" s="22">
        <v>698</v>
      </c>
    </row>
    <row r="94" spans="1:19" ht="240" x14ac:dyDescent="0.25">
      <c r="A94" s="16" t="s">
        <v>794</v>
      </c>
      <c r="B94" s="17" t="s">
        <v>169</v>
      </c>
      <c r="C94" s="18">
        <v>51310</v>
      </c>
      <c r="D94" s="17" t="s">
        <v>170</v>
      </c>
      <c r="E94" s="17" t="s">
        <v>171</v>
      </c>
      <c r="F94" s="17" t="s">
        <v>722</v>
      </c>
      <c r="G94" s="17" t="s">
        <v>172</v>
      </c>
      <c r="H94" s="17" t="s">
        <v>173</v>
      </c>
      <c r="I94" s="17" t="s">
        <v>6</v>
      </c>
      <c r="J94" s="19" t="s">
        <v>174</v>
      </c>
      <c r="K94" s="17" t="s">
        <v>14</v>
      </c>
      <c r="L94" s="18" t="s">
        <v>710</v>
      </c>
      <c r="M94" s="18" t="s">
        <v>710</v>
      </c>
      <c r="N94" s="20">
        <v>20000</v>
      </c>
      <c r="O94" s="18">
        <v>1</v>
      </c>
      <c r="P94" s="20">
        <v>20000</v>
      </c>
      <c r="Q94" s="21">
        <v>384</v>
      </c>
      <c r="R94" s="21" t="s">
        <v>996</v>
      </c>
      <c r="S94" s="22">
        <v>645</v>
      </c>
    </row>
    <row r="95" spans="1:19" ht="225" x14ac:dyDescent="0.25">
      <c r="A95" s="16" t="s">
        <v>968</v>
      </c>
      <c r="B95" s="17" t="s">
        <v>627</v>
      </c>
      <c r="C95" s="18">
        <v>51310</v>
      </c>
      <c r="D95" s="17" t="s">
        <v>653</v>
      </c>
      <c r="E95" s="17" t="s">
        <v>654</v>
      </c>
      <c r="F95" s="17" t="s">
        <v>722</v>
      </c>
      <c r="G95" s="17" t="s">
        <v>655</v>
      </c>
      <c r="H95" s="17" t="s">
        <v>656</v>
      </c>
      <c r="I95" s="17" t="s">
        <v>6</v>
      </c>
      <c r="J95" s="19">
        <v>1.2</v>
      </c>
      <c r="K95" s="17" t="s">
        <v>14</v>
      </c>
      <c r="L95" s="18" t="s">
        <v>710</v>
      </c>
      <c r="M95" s="18" t="s">
        <v>708</v>
      </c>
      <c r="N95" s="20">
        <v>18550</v>
      </c>
      <c r="O95" s="18">
        <v>2</v>
      </c>
      <c r="P95" s="20">
        <v>37100</v>
      </c>
      <c r="Q95" s="21">
        <v>419</v>
      </c>
      <c r="R95" s="21" t="s">
        <v>996</v>
      </c>
      <c r="S95" s="22">
        <v>737</v>
      </c>
    </row>
    <row r="96" spans="1:19" ht="120" x14ac:dyDescent="0.25">
      <c r="A96" s="23" t="s">
        <v>957</v>
      </c>
      <c r="B96" s="24" t="s">
        <v>627</v>
      </c>
      <c r="C96" s="25">
        <v>51310</v>
      </c>
      <c r="D96" s="24" t="s">
        <v>628</v>
      </c>
      <c r="E96" s="24" t="s">
        <v>629</v>
      </c>
      <c r="F96" s="24" t="s">
        <v>722</v>
      </c>
      <c r="G96" s="24" t="s">
        <v>630</v>
      </c>
      <c r="H96" s="24" t="s">
        <v>631</v>
      </c>
      <c r="I96" s="24" t="s">
        <v>6</v>
      </c>
      <c r="J96" s="26">
        <v>3.1</v>
      </c>
      <c r="K96" s="24" t="s">
        <v>14</v>
      </c>
      <c r="L96" s="25" t="s">
        <v>708</v>
      </c>
      <c r="M96" s="25" t="s">
        <v>710</v>
      </c>
      <c r="N96" s="27">
        <v>18550</v>
      </c>
      <c r="O96" s="25">
        <v>1</v>
      </c>
      <c r="P96" s="27">
        <v>18550</v>
      </c>
      <c r="Q96" s="28">
        <v>487</v>
      </c>
      <c r="R96" s="28" t="s">
        <v>995</v>
      </c>
      <c r="S96" s="29">
        <v>893</v>
      </c>
    </row>
    <row r="97" spans="1:19" ht="210" x14ac:dyDescent="0.25">
      <c r="A97" s="23" t="s">
        <v>922</v>
      </c>
      <c r="B97" s="24" t="s">
        <v>525</v>
      </c>
      <c r="C97" s="25">
        <v>51310</v>
      </c>
      <c r="D97" s="24" t="s">
        <v>526</v>
      </c>
      <c r="E97" s="24" t="s">
        <v>527</v>
      </c>
      <c r="F97" s="24" t="s">
        <v>722</v>
      </c>
      <c r="G97" s="24" t="s">
        <v>528</v>
      </c>
      <c r="H97" s="24" t="s">
        <v>529</v>
      </c>
      <c r="I97" s="24" t="s">
        <v>6</v>
      </c>
      <c r="J97" s="26">
        <v>1.2</v>
      </c>
      <c r="K97" s="24" t="s">
        <v>14</v>
      </c>
      <c r="L97" s="25" t="s">
        <v>710</v>
      </c>
      <c r="M97" s="25" t="s">
        <v>708</v>
      </c>
      <c r="N97" s="27">
        <v>18750</v>
      </c>
      <c r="O97" s="25">
        <v>1</v>
      </c>
      <c r="P97" s="27">
        <v>18750</v>
      </c>
      <c r="Q97" s="28">
        <v>387</v>
      </c>
      <c r="R97" s="28" t="s">
        <v>996</v>
      </c>
      <c r="S97" s="29">
        <v>657</v>
      </c>
    </row>
    <row r="98" spans="1:19" ht="120" x14ac:dyDescent="0.25">
      <c r="A98" s="23" t="s">
        <v>924</v>
      </c>
      <c r="B98" s="24" t="s">
        <v>525</v>
      </c>
      <c r="C98" s="25">
        <v>51230</v>
      </c>
      <c r="D98" s="24" t="s">
        <v>526</v>
      </c>
      <c r="E98" s="24" t="s">
        <v>527</v>
      </c>
      <c r="F98" s="24" t="s">
        <v>722</v>
      </c>
      <c r="G98" s="24" t="s">
        <v>532</v>
      </c>
      <c r="H98" s="24" t="s">
        <v>533</v>
      </c>
      <c r="I98" s="24" t="s">
        <v>6</v>
      </c>
      <c r="J98" s="26">
        <v>1.5</v>
      </c>
      <c r="K98" s="24" t="s">
        <v>112</v>
      </c>
      <c r="L98" s="25" t="s">
        <v>710</v>
      </c>
      <c r="M98" s="25" t="s">
        <v>708</v>
      </c>
      <c r="N98" s="27">
        <v>52000</v>
      </c>
      <c r="O98" s="25">
        <v>1</v>
      </c>
      <c r="P98" s="27">
        <v>46528</v>
      </c>
      <c r="Q98" s="28">
        <v>403</v>
      </c>
      <c r="R98" s="28" t="s">
        <v>995</v>
      </c>
      <c r="S98" s="29">
        <v>687</v>
      </c>
    </row>
    <row r="99" spans="1:19" ht="195" x14ac:dyDescent="0.25">
      <c r="A99" s="23" t="s">
        <v>981</v>
      </c>
      <c r="B99" s="24" t="s">
        <v>96</v>
      </c>
      <c r="C99" s="25">
        <v>51230</v>
      </c>
      <c r="D99" s="24" t="s">
        <v>687</v>
      </c>
      <c r="E99" s="24" t="s">
        <v>688</v>
      </c>
      <c r="F99" s="24" t="s">
        <v>722</v>
      </c>
      <c r="G99" s="24" t="s">
        <v>1006</v>
      </c>
      <c r="H99" s="24" t="s">
        <v>689</v>
      </c>
      <c r="I99" s="24" t="s">
        <v>6</v>
      </c>
      <c r="J99" s="26" t="s">
        <v>690</v>
      </c>
      <c r="K99" s="24" t="s">
        <v>14</v>
      </c>
      <c r="L99" s="25" t="s">
        <v>710</v>
      </c>
      <c r="M99" s="25" t="s">
        <v>710</v>
      </c>
      <c r="N99" s="27">
        <v>40033</v>
      </c>
      <c r="O99" s="25">
        <v>1</v>
      </c>
      <c r="P99" s="27">
        <v>42520</v>
      </c>
      <c r="Q99" s="28">
        <v>348</v>
      </c>
      <c r="R99" s="28" t="s">
        <v>995</v>
      </c>
      <c r="S99" s="29">
        <v>608</v>
      </c>
    </row>
    <row r="100" spans="1:19" ht="165" x14ac:dyDescent="0.25">
      <c r="A100" s="16" t="s">
        <v>982</v>
      </c>
      <c r="B100" s="17" t="s">
        <v>96</v>
      </c>
      <c r="C100" s="18">
        <v>51310</v>
      </c>
      <c r="D100" s="17" t="s">
        <v>687</v>
      </c>
      <c r="E100" s="17" t="s">
        <v>688</v>
      </c>
      <c r="F100" s="17" t="s">
        <v>722</v>
      </c>
      <c r="G100" s="17" t="s">
        <v>691</v>
      </c>
      <c r="H100" s="17" t="s">
        <v>692</v>
      </c>
      <c r="I100" s="17" t="s">
        <v>6</v>
      </c>
      <c r="J100" s="19" t="s">
        <v>690</v>
      </c>
      <c r="K100" s="17" t="s">
        <v>7</v>
      </c>
      <c r="L100" s="18" t="s">
        <v>710</v>
      </c>
      <c r="M100" s="18" t="s">
        <v>710</v>
      </c>
      <c r="N100" s="20">
        <v>11</v>
      </c>
      <c r="O100" s="18">
        <v>2080</v>
      </c>
      <c r="P100" s="20">
        <v>22880</v>
      </c>
      <c r="Q100" s="21">
        <v>348</v>
      </c>
      <c r="R100" s="21" t="s">
        <v>995</v>
      </c>
      <c r="S100" s="22">
        <v>608</v>
      </c>
    </row>
    <row r="101" spans="1:19" ht="135" x14ac:dyDescent="0.25">
      <c r="A101" s="23" t="s">
        <v>989</v>
      </c>
      <c r="B101" s="24" t="s">
        <v>96</v>
      </c>
      <c r="C101" s="25">
        <v>51310</v>
      </c>
      <c r="D101" s="24" t="s">
        <v>687</v>
      </c>
      <c r="E101" s="24" t="s">
        <v>688</v>
      </c>
      <c r="F101" s="24" t="s">
        <v>722</v>
      </c>
      <c r="G101" s="24" t="s">
        <v>705</v>
      </c>
      <c r="H101" s="24" t="s">
        <v>706</v>
      </c>
      <c r="I101" s="24" t="s">
        <v>6</v>
      </c>
      <c r="J101" s="26" t="s">
        <v>690</v>
      </c>
      <c r="K101" s="24" t="s">
        <v>7</v>
      </c>
      <c r="L101" s="25" t="s">
        <v>710</v>
      </c>
      <c r="M101" s="25" t="s">
        <v>708</v>
      </c>
      <c r="N101" s="27">
        <v>20</v>
      </c>
      <c r="O101" s="25">
        <v>1040</v>
      </c>
      <c r="P101" s="27">
        <v>20800</v>
      </c>
      <c r="Q101" s="28">
        <v>348</v>
      </c>
      <c r="R101" s="28" t="s">
        <v>995</v>
      </c>
      <c r="S101" s="29">
        <v>608</v>
      </c>
    </row>
    <row r="102" spans="1:19" ht="75" x14ac:dyDescent="0.25">
      <c r="A102" s="23" t="s">
        <v>769</v>
      </c>
      <c r="B102" s="24" t="s">
        <v>96</v>
      </c>
      <c r="C102" s="25">
        <v>51230</v>
      </c>
      <c r="D102" s="24" t="s">
        <v>97</v>
      </c>
      <c r="E102" s="24" t="s">
        <v>98</v>
      </c>
      <c r="F102" s="24" t="s">
        <v>722</v>
      </c>
      <c r="G102" s="24" t="s">
        <v>1007</v>
      </c>
      <c r="H102" s="24" t="s">
        <v>99</v>
      </c>
      <c r="I102" s="24" t="s">
        <v>6</v>
      </c>
      <c r="J102" s="26" t="s">
        <v>100</v>
      </c>
      <c r="K102" s="24" t="s">
        <v>14</v>
      </c>
      <c r="L102" s="25" t="s">
        <v>708</v>
      </c>
      <c r="M102" s="25" t="s">
        <v>710</v>
      </c>
      <c r="N102" s="27">
        <v>54000</v>
      </c>
      <c r="O102" s="25">
        <v>1</v>
      </c>
      <c r="P102" s="27">
        <v>46528</v>
      </c>
      <c r="Q102" s="28">
        <v>350</v>
      </c>
      <c r="R102" s="28" t="s">
        <v>996</v>
      </c>
      <c r="S102" s="29">
        <v>910</v>
      </c>
    </row>
    <row r="103" spans="1:19" ht="285" x14ac:dyDescent="0.25">
      <c r="A103" s="23" t="s">
        <v>977</v>
      </c>
      <c r="B103" s="24" t="s">
        <v>96</v>
      </c>
      <c r="C103" s="25">
        <v>51230</v>
      </c>
      <c r="D103" s="24" t="s">
        <v>673</v>
      </c>
      <c r="E103" s="24" t="s">
        <v>674</v>
      </c>
      <c r="F103" s="24" t="s">
        <v>722</v>
      </c>
      <c r="G103" s="24" t="s">
        <v>678</v>
      </c>
      <c r="H103" s="24" t="s">
        <v>679</v>
      </c>
      <c r="I103" s="24" t="s">
        <v>6</v>
      </c>
      <c r="J103" s="26" t="s">
        <v>680</v>
      </c>
      <c r="K103" s="24" t="s">
        <v>14</v>
      </c>
      <c r="L103" s="25" t="s">
        <v>710</v>
      </c>
      <c r="M103" s="25" t="s">
        <v>708</v>
      </c>
      <c r="N103" s="27">
        <v>54297</v>
      </c>
      <c r="O103" s="25">
        <v>1</v>
      </c>
      <c r="P103" s="27">
        <v>46528</v>
      </c>
      <c r="Q103" s="28">
        <v>424</v>
      </c>
      <c r="R103" s="28" t="s">
        <v>996</v>
      </c>
      <c r="S103" s="29">
        <v>721</v>
      </c>
    </row>
    <row r="104" spans="1:19" ht="135" x14ac:dyDescent="0.25">
      <c r="A104" s="16" t="s">
        <v>978</v>
      </c>
      <c r="B104" s="17" t="s">
        <v>96</v>
      </c>
      <c r="C104" s="18">
        <v>51310</v>
      </c>
      <c r="D104" s="17" t="s">
        <v>673</v>
      </c>
      <c r="E104" s="17" t="s">
        <v>674</v>
      </c>
      <c r="F104" s="17" t="s">
        <v>722</v>
      </c>
      <c r="G104" s="17" t="s">
        <v>681</v>
      </c>
      <c r="H104" s="17" t="s">
        <v>682</v>
      </c>
      <c r="I104" s="17" t="s">
        <v>6</v>
      </c>
      <c r="J104" s="19" t="s">
        <v>680</v>
      </c>
      <c r="K104" s="17" t="s">
        <v>7</v>
      </c>
      <c r="L104" s="18" t="s">
        <v>708</v>
      </c>
      <c r="M104" s="18" t="s">
        <v>708</v>
      </c>
      <c r="N104" s="20">
        <v>19500</v>
      </c>
      <c r="O104" s="18">
        <v>3</v>
      </c>
      <c r="P104" s="20">
        <v>54000</v>
      </c>
      <c r="Q104" s="21">
        <v>425</v>
      </c>
      <c r="R104" s="21" t="s">
        <v>996</v>
      </c>
      <c r="S104" s="22">
        <v>722</v>
      </c>
    </row>
    <row r="105" spans="1:19" ht="270" x14ac:dyDescent="0.25">
      <c r="A105" s="16" t="s">
        <v>909</v>
      </c>
      <c r="B105" s="17" t="s">
        <v>493</v>
      </c>
      <c r="C105" s="18">
        <v>51310</v>
      </c>
      <c r="D105" s="17" t="s">
        <v>494</v>
      </c>
      <c r="E105" s="17" t="s">
        <v>495</v>
      </c>
      <c r="F105" s="17" t="s">
        <v>722</v>
      </c>
      <c r="G105" s="17" t="s">
        <v>496</v>
      </c>
      <c r="H105" s="17" t="s">
        <v>497</v>
      </c>
      <c r="I105" s="17" t="s">
        <v>6</v>
      </c>
      <c r="J105" s="19"/>
      <c r="K105" s="17" t="s">
        <v>14</v>
      </c>
      <c r="L105" s="18" t="s">
        <v>710</v>
      </c>
      <c r="M105" s="18" t="s">
        <v>708</v>
      </c>
      <c r="N105" s="20">
        <v>39975</v>
      </c>
      <c r="O105" s="18">
        <v>1</v>
      </c>
      <c r="P105" s="20">
        <v>39975</v>
      </c>
      <c r="Q105" s="21">
        <v>395</v>
      </c>
      <c r="R105" s="21" t="s">
        <v>995</v>
      </c>
      <c r="S105" s="22">
        <v>503</v>
      </c>
    </row>
    <row r="106" spans="1:19" ht="135" x14ac:dyDescent="0.25">
      <c r="A106" s="23" t="s">
        <v>910</v>
      </c>
      <c r="B106" s="24" t="s">
        <v>493</v>
      </c>
      <c r="C106" s="25">
        <v>51310</v>
      </c>
      <c r="D106" s="24" t="s">
        <v>494</v>
      </c>
      <c r="E106" s="24" t="s">
        <v>495</v>
      </c>
      <c r="F106" s="24" t="s">
        <v>722</v>
      </c>
      <c r="G106" s="24" t="s">
        <v>498</v>
      </c>
      <c r="H106" s="24" t="s">
        <v>499</v>
      </c>
      <c r="I106" s="24" t="s">
        <v>6</v>
      </c>
      <c r="J106" s="26"/>
      <c r="K106" s="24" t="s">
        <v>7</v>
      </c>
      <c r="L106" s="25" t="s">
        <v>708</v>
      </c>
      <c r="M106" s="25" t="s">
        <v>708</v>
      </c>
      <c r="N106" s="27">
        <v>39975</v>
      </c>
      <c r="O106" s="25">
        <v>1</v>
      </c>
      <c r="P106" s="27">
        <v>39975</v>
      </c>
      <c r="Q106" s="28">
        <v>395</v>
      </c>
      <c r="R106" s="28" t="s">
        <v>995</v>
      </c>
      <c r="S106" s="29">
        <v>504</v>
      </c>
    </row>
    <row r="107" spans="1:19" ht="405" x14ac:dyDescent="0.25">
      <c r="A107" s="23" t="s">
        <v>904</v>
      </c>
      <c r="B107" s="24" t="s">
        <v>473</v>
      </c>
      <c r="C107" s="25">
        <v>51316</v>
      </c>
      <c r="D107" s="24" t="s">
        <v>474</v>
      </c>
      <c r="E107" s="24" t="s">
        <v>475</v>
      </c>
      <c r="F107" s="24" t="s">
        <v>722</v>
      </c>
      <c r="G107" s="24" t="s">
        <v>476</v>
      </c>
      <c r="H107" s="24" t="s">
        <v>998</v>
      </c>
      <c r="I107" s="24" t="s">
        <v>6</v>
      </c>
      <c r="J107" s="26">
        <v>1.2</v>
      </c>
      <c r="K107" s="24" t="s">
        <v>7</v>
      </c>
      <c r="L107" s="25" t="s">
        <v>710</v>
      </c>
      <c r="M107" s="25" t="s">
        <v>708</v>
      </c>
      <c r="N107" s="27">
        <v>11</v>
      </c>
      <c r="O107" s="25">
        <v>480</v>
      </c>
      <c r="P107" s="27">
        <v>5280</v>
      </c>
      <c r="Q107" s="28">
        <v>337</v>
      </c>
      <c r="R107" s="28" t="s">
        <v>995</v>
      </c>
      <c r="S107" s="29">
        <v>593</v>
      </c>
    </row>
    <row r="108" spans="1:19" ht="150" x14ac:dyDescent="0.25">
      <c r="A108" s="16" t="s">
        <v>950</v>
      </c>
      <c r="B108" s="17" t="s">
        <v>604</v>
      </c>
      <c r="C108" s="18">
        <v>51310</v>
      </c>
      <c r="D108" s="17" t="s">
        <v>605</v>
      </c>
      <c r="E108" s="17" t="s">
        <v>606</v>
      </c>
      <c r="F108" s="17" t="s">
        <v>722</v>
      </c>
      <c r="G108" s="17" t="s">
        <v>607</v>
      </c>
      <c r="H108" s="17" t="s">
        <v>608</v>
      </c>
      <c r="I108" s="17" t="s">
        <v>6</v>
      </c>
      <c r="J108" s="19" t="s">
        <v>609</v>
      </c>
      <c r="K108" s="17" t="s">
        <v>14</v>
      </c>
      <c r="L108" s="18" t="s">
        <v>710</v>
      </c>
      <c r="M108" s="18" t="s">
        <v>710</v>
      </c>
      <c r="N108" s="20">
        <v>17150</v>
      </c>
      <c r="O108" s="18">
        <v>1</v>
      </c>
      <c r="P108" s="20">
        <v>17150</v>
      </c>
      <c r="Q108" s="21">
        <v>438</v>
      </c>
      <c r="R108" s="21" t="s">
        <v>995</v>
      </c>
      <c r="S108" s="22">
        <v>767</v>
      </c>
    </row>
    <row r="109" spans="1:19" ht="225" x14ac:dyDescent="0.25">
      <c r="A109" s="16" t="s">
        <v>954</v>
      </c>
      <c r="B109" s="17" t="s">
        <v>604</v>
      </c>
      <c r="C109" s="18">
        <v>53210</v>
      </c>
      <c r="D109" s="17" t="s">
        <v>616</v>
      </c>
      <c r="E109" s="17" t="s">
        <v>617</v>
      </c>
      <c r="F109" s="17" t="s">
        <v>722</v>
      </c>
      <c r="G109" s="17" t="s">
        <v>618</v>
      </c>
      <c r="H109" s="17" t="s">
        <v>619</v>
      </c>
      <c r="I109" s="17" t="s">
        <v>6</v>
      </c>
      <c r="J109" s="19" t="s">
        <v>609</v>
      </c>
      <c r="K109" s="17" t="s">
        <v>28</v>
      </c>
      <c r="L109" s="18" t="s">
        <v>710</v>
      </c>
      <c r="M109" s="18" t="s">
        <v>710</v>
      </c>
      <c r="N109" s="20">
        <v>110000</v>
      </c>
      <c r="O109" s="18">
        <v>1</v>
      </c>
      <c r="P109" s="20">
        <v>110000</v>
      </c>
      <c r="Q109" s="21">
        <v>438</v>
      </c>
      <c r="R109" s="21" t="s">
        <v>995</v>
      </c>
      <c r="S109" s="22">
        <v>768</v>
      </c>
    </row>
    <row r="110" spans="1:19" ht="105" x14ac:dyDescent="0.25">
      <c r="A110" s="23" t="s">
        <v>833</v>
      </c>
      <c r="B110" s="24" t="s">
        <v>274</v>
      </c>
      <c r="C110" s="25">
        <v>54110</v>
      </c>
      <c r="D110" s="24" t="s">
        <v>283</v>
      </c>
      <c r="E110" s="24" t="s">
        <v>284</v>
      </c>
      <c r="F110" s="24" t="s">
        <v>720</v>
      </c>
      <c r="G110" s="24" t="s">
        <v>287</v>
      </c>
      <c r="H110" s="24" t="s">
        <v>288</v>
      </c>
      <c r="I110" s="24" t="s">
        <v>25</v>
      </c>
      <c r="J110" s="26" t="s">
        <v>174</v>
      </c>
      <c r="K110" s="24" t="s">
        <v>7</v>
      </c>
      <c r="L110" s="25" t="s">
        <v>710</v>
      </c>
      <c r="M110" s="25" t="s">
        <v>710</v>
      </c>
      <c r="N110" s="27">
        <v>2000</v>
      </c>
      <c r="O110" s="25">
        <v>1</v>
      </c>
      <c r="P110" s="27">
        <v>2000</v>
      </c>
      <c r="Q110" s="28">
        <v>298</v>
      </c>
      <c r="R110" s="28" t="s">
        <v>995</v>
      </c>
      <c r="S110" s="29">
        <v>518</v>
      </c>
    </row>
    <row r="111" spans="1:19" ht="165" x14ac:dyDescent="0.25">
      <c r="A111" s="16" t="s">
        <v>834</v>
      </c>
      <c r="B111" s="17" t="s">
        <v>274</v>
      </c>
      <c r="C111" s="18">
        <v>53920</v>
      </c>
      <c r="D111" s="17" t="s">
        <v>283</v>
      </c>
      <c r="E111" s="17" t="s">
        <v>284</v>
      </c>
      <c r="F111" s="17" t="s">
        <v>720</v>
      </c>
      <c r="G111" s="17" t="s">
        <v>289</v>
      </c>
      <c r="H111" s="17" t="s">
        <v>290</v>
      </c>
      <c r="I111" s="17" t="s">
        <v>25</v>
      </c>
      <c r="J111" s="19" t="s">
        <v>174</v>
      </c>
      <c r="K111" s="17" t="s">
        <v>14</v>
      </c>
      <c r="L111" s="18" t="s">
        <v>710</v>
      </c>
      <c r="M111" s="18" t="s">
        <v>710</v>
      </c>
      <c r="N111" s="20">
        <v>1500</v>
      </c>
      <c r="O111" s="18">
        <v>1</v>
      </c>
      <c r="P111" s="20">
        <v>1500</v>
      </c>
      <c r="Q111" s="21">
        <v>298</v>
      </c>
      <c r="R111" s="21" t="s">
        <v>995</v>
      </c>
      <c r="S111" s="22">
        <v>518</v>
      </c>
    </row>
    <row r="112" spans="1:19" ht="105" x14ac:dyDescent="0.25">
      <c r="A112" s="16" t="s">
        <v>840</v>
      </c>
      <c r="B112" s="17" t="s">
        <v>274</v>
      </c>
      <c r="C112" s="18">
        <v>55400</v>
      </c>
      <c r="D112" s="17" t="s">
        <v>275</v>
      </c>
      <c r="E112" s="17" t="s">
        <v>276</v>
      </c>
      <c r="F112" s="17" t="s">
        <v>720</v>
      </c>
      <c r="G112" s="17" t="s">
        <v>306</v>
      </c>
      <c r="H112" s="17" t="s">
        <v>307</v>
      </c>
      <c r="I112" s="17" t="s">
        <v>25</v>
      </c>
      <c r="J112" s="19"/>
      <c r="K112" s="17" t="s">
        <v>28</v>
      </c>
      <c r="L112" s="18" t="s">
        <v>708</v>
      </c>
      <c r="M112" s="18" t="s">
        <v>708</v>
      </c>
      <c r="N112" s="20">
        <v>5000</v>
      </c>
      <c r="O112" s="18">
        <v>1</v>
      </c>
      <c r="P112" s="20">
        <v>5000</v>
      </c>
      <c r="Q112" s="21">
        <v>433</v>
      </c>
      <c r="R112" s="21" t="s">
        <v>995</v>
      </c>
      <c r="S112" s="22">
        <v>752</v>
      </c>
    </row>
    <row r="113" spans="1:19" ht="195" x14ac:dyDescent="0.25">
      <c r="A113" s="23" t="s">
        <v>841</v>
      </c>
      <c r="B113" s="24" t="s">
        <v>274</v>
      </c>
      <c r="C113" s="25">
        <v>55400</v>
      </c>
      <c r="D113" s="24" t="s">
        <v>275</v>
      </c>
      <c r="E113" s="24" t="s">
        <v>276</v>
      </c>
      <c r="F113" s="24" t="s">
        <v>720</v>
      </c>
      <c r="G113" s="24" t="s">
        <v>308</v>
      </c>
      <c r="H113" s="24" t="s">
        <v>309</v>
      </c>
      <c r="I113" s="24" t="s">
        <v>25</v>
      </c>
      <c r="J113" s="26"/>
      <c r="K113" s="24" t="s">
        <v>28</v>
      </c>
      <c r="L113" s="25" t="s">
        <v>708</v>
      </c>
      <c r="M113" s="25" t="s">
        <v>710</v>
      </c>
      <c r="N113" s="27">
        <v>570</v>
      </c>
      <c r="O113" s="25">
        <v>1</v>
      </c>
      <c r="P113" s="27">
        <v>570</v>
      </c>
      <c r="Q113" s="28">
        <v>433</v>
      </c>
      <c r="R113" s="28" t="s">
        <v>995</v>
      </c>
      <c r="S113" s="29">
        <v>752</v>
      </c>
    </row>
    <row r="114" spans="1:19" ht="180" x14ac:dyDescent="0.25">
      <c r="A114" s="16" t="s">
        <v>860</v>
      </c>
      <c r="B114" s="17" t="s">
        <v>344</v>
      </c>
      <c r="C114" s="18">
        <v>55205</v>
      </c>
      <c r="D114" s="17" t="s">
        <v>345</v>
      </c>
      <c r="E114" s="17" t="s">
        <v>346</v>
      </c>
      <c r="F114" s="17" t="s">
        <v>720</v>
      </c>
      <c r="G114" s="17" t="s">
        <v>362</v>
      </c>
      <c r="H114" s="17" t="s">
        <v>363</v>
      </c>
      <c r="I114" s="17" t="s">
        <v>25</v>
      </c>
      <c r="J114" s="19" t="s">
        <v>360</v>
      </c>
      <c r="K114" s="17" t="s">
        <v>14</v>
      </c>
      <c r="L114" s="18" t="s">
        <v>710</v>
      </c>
      <c r="M114" s="18" t="s">
        <v>708</v>
      </c>
      <c r="N114" s="20">
        <v>41632</v>
      </c>
      <c r="O114" s="18">
        <v>1</v>
      </c>
      <c r="P114" s="20">
        <v>41632</v>
      </c>
      <c r="Q114" s="21">
        <v>400</v>
      </c>
      <c r="R114" s="21" t="s">
        <v>995</v>
      </c>
      <c r="S114" s="22">
        <v>676</v>
      </c>
    </row>
    <row r="115" spans="1:19" ht="105" x14ac:dyDescent="0.25">
      <c r="A115" s="16" t="s">
        <v>868</v>
      </c>
      <c r="B115" s="17" t="s">
        <v>344</v>
      </c>
      <c r="C115" s="18">
        <v>54100</v>
      </c>
      <c r="D115" s="17" t="s">
        <v>352</v>
      </c>
      <c r="E115" s="17" t="s">
        <v>353</v>
      </c>
      <c r="F115" s="17" t="s">
        <v>720</v>
      </c>
      <c r="G115" s="17" t="s">
        <v>381</v>
      </c>
      <c r="H115" s="17" t="s">
        <v>382</v>
      </c>
      <c r="I115" s="17" t="s">
        <v>25</v>
      </c>
      <c r="J115" s="19" t="s">
        <v>360</v>
      </c>
      <c r="K115" s="17" t="s">
        <v>89</v>
      </c>
      <c r="L115" s="18" t="s">
        <v>708</v>
      </c>
      <c r="M115" s="18" t="s">
        <v>708</v>
      </c>
      <c r="N115" s="20">
        <v>1000</v>
      </c>
      <c r="O115" s="18">
        <v>1</v>
      </c>
      <c r="P115" s="20">
        <v>1000</v>
      </c>
      <c r="Q115" s="21">
        <v>400</v>
      </c>
      <c r="R115" s="21" t="s">
        <v>995</v>
      </c>
      <c r="S115" s="22">
        <v>680</v>
      </c>
    </row>
    <row r="116" spans="1:19" ht="90" x14ac:dyDescent="0.25">
      <c r="A116" s="23" t="s">
        <v>869</v>
      </c>
      <c r="B116" s="24" t="s">
        <v>344</v>
      </c>
      <c r="C116" s="25">
        <v>55205</v>
      </c>
      <c r="D116" s="24" t="s">
        <v>345</v>
      </c>
      <c r="E116" s="24" t="s">
        <v>346</v>
      </c>
      <c r="F116" s="24" t="s">
        <v>720</v>
      </c>
      <c r="G116" s="24" t="s">
        <v>383</v>
      </c>
      <c r="H116" s="24" t="s">
        <v>384</v>
      </c>
      <c r="I116" s="24" t="s">
        <v>25</v>
      </c>
      <c r="J116" s="26" t="s">
        <v>360</v>
      </c>
      <c r="K116" s="24" t="s">
        <v>361</v>
      </c>
      <c r="L116" s="25" t="s">
        <v>708</v>
      </c>
      <c r="M116" s="25" t="s">
        <v>710</v>
      </c>
      <c r="N116" s="27">
        <v>10000</v>
      </c>
      <c r="O116" s="25">
        <v>1</v>
      </c>
      <c r="P116" s="27">
        <v>10000</v>
      </c>
      <c r="Q116" s="28">
        <v>400</v>
      </c>
      <c r="R116" s="28" t="s">
        <v>995</v>
      </c>
      <c r="S116" s="29">
        <v>678</v>
      </c>
    </row>
    <row r="117" spans="1:19" ht="195" x14ac:dyDescent="0.25">
      <c r="A117" s="23" t="s">
        <v>865</v>
      </c>
      <c r="B117" s="24" t="s">
        <v>344</v>
      </c>
      <c r="C117" s="25">
        <v>54100</v>
      </c>
      <c r="D117" s="24" t="s">
        <v>345</v>
      </c>
      <c r="E117" s="24" t="s">
        <v>346</v>
      </c>
      <c r="F117" s="24" t="s">
        <v>720</v>
      </c>
      <c r="G117" s="24" t="s">
        <v>374</v>
      </c>
      <c r="H117" s="24" t="s">
        <v>375</v>
      </c>
      <c r="I117" s="24" t="s">
        <v>25</v>
      </c>
      <c r="J117" s="26" t="s">
        <v>376</v>
      </c>
      <c r="K117" s="24" t="s">
        <v>89</v>
      </c>
      <c r="L117" s="25" t="s">
        <v>708</v>
      </c>
      <c r="M117" s="25" t="s">
        <v>708</v>
      </c>
      <c r="N117" s="27">
        <v>5000</v>
      </c>
      <c r="O117" s="25">
        <v>1</v>
      </c>
      <c r="P117" s="27">
        <v>5000</v>
      </c>
      <c r="Q117" s="28">
        <v>413</v>
      </c>
      <c r="R117" s="28" t="s">
        <v>996</v>
      </c>
      <c r="S117" s="29">
        <v>697</v>
      </c>
    </row>
    <row r="118" spans="1:19" ht="105" x14ac:dyDescent="0.25">
      <c r="A118" s="16" t="s">
        <v>943</v>
      </c>
      <c r="B118" s="17" t="s">
        <v>580</v>
      </c>
      <c r="C118" s="18">
        <v>53550</v>
      </c>
      <c r="D118" s="17" t="s">
        <v>581</v>
      </c>
      <c r="E118" s="17" t="s">
        <v>582</v>
      </c>
      <c r="F118" s="17" t="s">
        <v>720</v>
      </c>
      <c r="G118" s="17" t="s">
        <v>585</v>
      </c>
      <c r="H118" s="17" t="s">
        <v>585</v>
      </c>
      <c r="I118" s="17" t="s">
        <v>25</v>
      </c>
      <c r="J118" s="19">
        <v>1.2</v>
      </c>
      <c r="K118" s="17" t="s">
        <v>14</v>
      </c>
      <c r="L118" s="18" t="s">
        <v>710</v>
      </c>
      <c r="M118" s="18" t="s">
        <v>710</v>
      </c>
      <c r="N118" s="20">
        <v>500</v>
      </c>
      <c r="O118" s="18">
        <v>2</v>
      </c>
      <c r="P118" s="20">
        <v>1000</v>
      </c>
      <c r="Q118" s="21">
        <v>422</v>
      </c>
      <c r="R118" s="21" t="s">
        <v>996</v>
      </c>
      <c r="S118" s="22">
        <v>724</v>
      </c>
    </row>
    <row r="119" spans="1:19" ht="75" x14ac:dyDescent="0.25">
      <c r="A119" s="23" t="s">
        <v>944</v>
      </c>
      <c r="B119" s="24" t="s">
        <v>580</v>
      </c>
      <c r="C119" s="25">
        <v>54100</v>
      </c>
      <c r="D119" s="24" t="s">
        <v>581</v>
      </c>
      <c r="E119" s="24" t="s">
        <v>582</v>
      </c>
      <c r="F119" s="24" t="s">
        <v>720</v>
      </c>
      <c r="G119" s="24" t="s">
        <v>586</v>
      </c>
      <c r="H119" s="24" t="s">
        <v>586</v>
      </c>
      <c r="I119" s="24" t="s">
        <v>25</v>
      </c>
      <c r="J119" s="26">
        <v>1.2</v>
      </c>
      <c r="K119" s="24" t="s">
        <v>14</v>
      </c>
      <c r="L119" s="25" t="s">
        <v>710</v>
      </c>
      <c r="M119" s="25" t="s">
        <v>710</v>
      </c>
      <c r="N119" s="27">
        <v>2500</v>
      </c>
      <c r="O119" s="25">
        <v>1</v>
      </c>
      <c r="P119" s="27">
        <v>2500</v>
      </c>
      <c r="Q119" s="28">
        <v>422</v>
      </c>
      <c r="R119" s="28" t="s">
        <v>996</v>
      </c>
      <c r="S119" s="29">
        <v>724</v>
      </c>
    </row>
    <row r="120" spans="1:19" ht="120" x14ac:dyDescent="0.25">
      <c r="A120" s="16" t="s">
        <v>931</v>
      </c>
      <c r="B120" s="17" t="s">
        <v>542</v>
      </c>
      <c r="C120" s="18">
        <v>53100</v>
      </c>
      <c r="D120" s="17" t="s">
        <v>543</v>
      </c>
      <c r="E120" s="17" t="s">
        <v>544</v>
      </c>
      <c r="F120" s="17" t="s">
        <v>720</v>
      </c>
      <c r="G120" s="17" t="s">
        <v>552</v>
      </c>
      <c r="H120" s="17" t="s">
        <v>553</v>
      </c>
      <c r="I120" s="17" t="s">
        <v>25</v>
      </c>
      <c r="J120" s="19" t="s">
        <v>549</v>
      </c>
      <c r="K120" s="17" t="s">
        <v>112</v>
      </c>
      <c r="L120" s="18" t="s">
        <v>708</v>
      </c>
      <c r="M120" s="18" t="s">
        <v>710</v>
      </c>
      <c r="N120" s="20">
        <v>833</v>
      </c>
      <c r="O120" s="18">
        <v>1</v>
      </c>
      <c r="P120" s="20">
        <v>833</v>
      </c>
      <c r="Q120" s="21">
        <v>319</v>
      </c>
      <c r="R120" s="21" t="s">
        <v>996</v>
      </c>
      <c r="S120" s="22">
        <v>552</v>
      </c>
    </row>
    <row r="121" spans="1:19" ht="135" x14ac:dyDescent="0.25">
      <c r="A121" s="23" t="s">
        <v>881</v>
      </c>
      <c r="B121" s="24" t="s">
        <v>394</v>
      </c>
      <c r="C121" s="25">
        <v>53210</v>
      </c>
      <c r="D121" s="24" t="s">
        <v>403</v>
      </c>
      <c r="E121" s="24" t="s">
        <v>404</v>
      </c>
      <c r="F121" s="24" t="s">
        <v>720</v>
      </c>
      <c r="G121" s="24" t="s">
        <v>409</v>
      </c>
      <c r="H121" s="24" t="s">
        <v>410</v>
      </c>
      <c r="I121" s="24" t="s">
        <v>25</v>
      </c>
      <c r="J121" s="26">
        <v>2.1</v>
      </c>
      <c r="K121" s="24" t="s">
        <v>14</v>
      </c>
      <c r="L121" s="25" t="s">
        <v>708</v>
      </c>
      <c r="M121" s="25" t="s">
        <v>710</v>
      </c>
      <c r="N121" s="27">
        <v>6500</v>
      </c>
      <c r="O121" s="25">
        <v>1</v>
      </c>
      <c r="P121" s="27">
        <v>6500</v>
      </c>
      <c r="Q121" s="28">
        <v>374</v>
      </c>
      <c r="R121" s="45" t="s">
        <v>996</v>
      </c>
      <c r="S121" s="29">
        <v>901</v>
      </c>
    </row>
    <row r="122" spans="1:19" ht="135" x14ac:dyDescent="0.25">
      <c r="A122" s="16" t="s">
        <v>882</v>
      </c>
      <c r="B122" s="17" t="s">
        <v>394</v>
      </c>
      <c r="C122" s="18">
        <v>54100</v>
      </c>
      <c r="D122" s="17" t="s">
        <v>403</v>
      </c>
      <c r="E122" s="17" t="s">
        <v>404</v>
      </c>
      <c r="F122" s="17" t="s">
        <v>720</v>
      </c>
      <c r="G122" s="17" t="s">
        <v>411</v>
      </c>
      <c r="H122" s="17" t="s">
        <v>412</v>
      </c>
      <c r="I122" s="17" t="s">
        <v>25</v>
      </c>
      <c r="J122" s="19">
        <v>2.1</v>
      </c>
      <c r="K122" s="17" t="s">
        <v>14</v>
      </c>
      <c r="L122" s="18" t="s">
        <v>708</v>
      </c>
      <c r="M122" s="18" t="s">
        <v>710</v>
      </c>
      <c r="N122" s="20">
        <v>12000</v>
      </c>
      <c r="O122" s="18">
        <v>1</v>
      </c>
      <c r="P122" s="20">
        <v>12000</v>
      </c>
      <c r="Q122" s="21">
        <v>374</v>
      </c>
      <c r="R122" s="44" t="s">
        <v>996</v>
      </c>
      <c r="S122" s="22">
        <v>901</v>
      </c>
    </row>
    <row r="123" spans="1:19" ht="120" x14ac:dyDescent="0.25">
      <c r="A123" s="23" t="s">
        <v>883</v>
      </c>
      <c r="B123" s="24" t="s">
        <v>394</v>
      </c>
      <c r="C123" s="25">
        <v>54100</v>
      </c>
      <c r="D123" s="24" t="s">
        <v>403</v>
      </c>
      <c r="E123" s="24" t="s">
        <v>404</v>
      </c>
      <c r="F123" s="24" t="s">
        <v>720</v>
      </c>
      <c r="G123" s="24" t="s">
        <v>413</v>
      </c>
      <c r="H123" s="24" t="s">
        <v>414</v>
      </c>
      <c r="I123" s="24" t="s">
        <v>25</v>
      </c>
      <c r="J123" s="26">
        <v>2.1</v>
      </c>
      <c r="K123" s="24" t="s">
        <v>14</v>
      </c>
      <c r="L123" s="25" t="s">
        <v>708</v>
      </c>
      <c r="M123" s="25" t="s">
        <v>708</v>
      </c>
      <c r="N123" s="27">
        <v>20000</v>
      </c>
      <c r="O123" s="25">
        <v>1</v>
      </c>
      <c r="P123" s="27">
        <v>20000</v>
      </c>
      <c r="Q123" s="28">
        <v>374</v>
      </c>
      <c r="R123" s="45" t="s">
        <v>996</v>
      </c>
      <c r="S123" s="29">
        <v>901</v>
      </c>
    </row>
    <row r="124" spans="1:19" ht="165" x14ac:dyDescent="0.25">
      <c r="A124" s="23" t="s">
        <v>888</v>
      </c>
      <c r="B124" s="24" t="s">
        <v>420</v>
      </c>
      <c r="C124" s="25">
        <v>54100</v>
      </c>
      <c r="D124" s="24" t="s">
        <v>421</v>
      </c>
      <c r="E124" s="24" t="s">
        <v>422</v>
      </c>
      <c r="F124" s="24" t="s">
        <v>720</v>
      </c>
      <c r="G124" s="24" t="s">
        <v>431</v>
      </c>
      <c r="H124" s="24" t="s">
        <v>432</v>
      </c>
      <c r="I124" s="24" t="s">
        <v>25</v>
      </c>
      <c r="J124" s="26" t="s">
        <v>428</v>
      </c>
      <c r="K124" s="24" t="s">
        <v>14</v>
      </c>
      <c r="L124" s="25" t="s">
        <v>710</v>
      </c>
      <c r="M124" s="25" t="s">
        <v>710</v>
      </c>
      <c r="N124" s="27">
        <v>6280</v>
      </c>
      <c r="O124" s="25">
        <v>1</v>
      </c>
      <c r="P124" s="27">
        <v>6280</v>
      </c>
      <c r="Q124" s="28">
        <v>325</v>
      </c>
      <c r="R124" s="28" t="s">
        <v>995</v>
      </c>
      <c r="S124" s="29">
        <v>558</v>
      </c>
    </row>
    <row r="125" spans="1:19" ht="105" x14ac:dyDescent="0.25">
      <c r="A125" s="16" t="s">
        <v>885</v>
      </c>
      <c r="B125" s="17" t="s">
        <v>420</v>
      </c>
      <c r="C125" s="18">
        <v>56515</v>
      </c>
      <c r="D125" s="17" t="s">
        <v>421</v>
      </c>
      <c r="E125" s="17" t="s">
        <v>422</v>
      </c>
      <c r="F125" s="17" t="s">
        <v>720</v>
      </c>
      <c r="G125" s="17" t="s">
        <v>423</v>
      </c>
      <c r="H125" s="17" t="s">
        <v>424</v>
      </c>
      <c r="I125" s="17" t="s">
        <v>25</v>
      </c>
      <c r="J125" s="19" t="s">
        <v>425</v>
      </c>
      <c r="K125" s="17" t="s">
        <v>14</v>
      </c>
      <c r="L125" s="18" t="s">
        <v>708</v>
      </c>
      <c r="M125" s="18" t="s">
        <v>710</v>
      </c>
      <c r="N125" s="20">
        <v>750</v>
      </c>
      <c r="O125" s="18">
        <v>2</v>
      </c>
      <c r="P125" s="20">
        <v>1500</v>
      </c>
      <c r="Q125" s="21">
        <v>330</v>
      </c>
      <c r="R125" s="21" t="s">
        <v>996</v>
      </c>
      <c r="S125" s="22">
        <v>571</v>
      </c>
    </row>
    <row r="126" spans="1:19" ht="105" x14ac:dyDescent="0.25">
      <c r="A126" s="16" t="s">
        <v>889</v>
      </c>
      <c r="B126" s="17" t="s">
        <v>420</v>
      </c>
      <c r="C126" s="18">
        <v>53550</v>
      </c>
      <c r="D126" s="17" t="s">
        <v>421</v>
      </c>
      <c r="E126" s="17" t="s">
        <v>422</v>
      </c>
      <c r="F126" s="17" t="s">
        <v>720</v>
      </c>
      <c r="G126" s="17" t="s">
        <v>433</v>
      </c>
      <c r="H126" s="17" t="s">
        <v>434</v>
      </c>
      <c r="I126" s="17" t="s">
        <v>25</v>
      </c>
      <c r="J126" s="19" t="s">
        <v>425</v>
      </c>
      <c r="K126" s="17" t="s">
        <v>10</v>
      </c>
      <c r="L126" s="18" t="s">
        <v>708</v>
      </c>
      <c r="M126" s="18" t="s">
        <v>708</v>
      </c>
      <c r="N126" s="20">
        <v>500</v>
      </c>
      <c r="O126" s="18">
        <v>1</v>
      </c>
      <c r="P126" s="20">
        <v>500</v>
      </c>
      <c r="Q126" s="21">
        <v>330</v>
      </c>
      <c r="R126" s="21" t="s">
        <v>996</v>
      </c>
      <c r="S126" s="22">
        <v>582</v>
      </c>
    </row>
    <row r="127" spans="1:19" ht="150" x14ac:dyDescent="0.25">
      <c r="A127" s="23" t="s">
        <v>797</v>
      </c>
      <c r="B127" s="24" t="s">
        <v>180</v>
      </c>
      <c r="C127" s="25">
        <v>54100</v>
      </c>
      <c r="D127" s="24" t="s">
        <v>181</v>
      </c>
      <c r="E127" s="24" t="s">
        <v>182</v>
      </c>
      <c r="F127" s="24" t="s">
        <v>720</v>
      </c>
      <c r="G127" s="24" t="s">
        <v>185</v>
      </c>
      <c r="H127" s="24" t="s">
        <v>186</v>
      </c>
      <c r="I127" s="24" t="s">
        <v>25</v>
      </c>
      <c r="J127" s="26">
        <v>2.1</v>
      </c>
      <c r="K127" s="24" t="s">
        <v>7</v>
      </c>
      <c r="L127" s="25" t="s">
        <v>710</v>
      </c>
      <c r="M127" s="25" t="s">
        <v>710</v>
      </c>
      <c r="N127" s="27">
        <v>22500</v>
      </c>
      <c r="O127" s="25">
        <v>1</v>
      </c>
      <c r="P127" s="27">
        <v>22500</v>
      </c>
      <c r="Q127" s="28">
        <v>338</v>
      </c>
      <c r="R127" s="28" t="s">
        <v>995</v>
      </c>
      <c r="S127" s="29">
        <v>594</v>
      </c>
    </row>
    <row r="128" spans="1:19" ht="105" x14ac:dyDescent="0.25">
      <c r="A128" s="23" t="s">
        <v>803</v>
      </c>
      <c r="B128" s="24" t="s">
        <v>180</v>
      </c>
      <c r="C128" s="25">
        <v>54100</v>
      </c>
      <c r="D128" s="24" t="s">
        <v>181</v>
      </c>
      <c r="E128" s="24" t="s">
        <v>182</v>
      </c>
      <c r="F128" s="24" t="s">
        <v>720</v>
      </c>
      <c r="G128" s="24" t="s">
        <v>200</v>
      </c>
      <c r="H128" s="24" t="s">
        <v>201</v>
      </c>
      <c r="I128" s="24" t="s">
        <v>25</v>
      </c>
      <c r="J128" s="26">
        <v>2.1</v>
      </c>
      <c r="K128" s="24" t="s">
        <v>14</v>
      </c>
      <c r="L128" s="25" t="s">
        <v>708</v>
      </c>
      <c r="M128" s="25" t="s">
        <v>710</v>
      </c>
      <c r="N128" s="27">
        <v>30000</v>
      </c>
      <c r="O128" s="25">
        <v>1</v>
      </c>
      <c r="P128" s="27">
        <v>30000</v>
      </c>
      <c r="Q128" s="28">
        <v>338</v>
      </c>
      <c r="R128" s="28" t="s">
        <v>995</v>
      </c>
      <c r="S128" s="29">
        <v>594</v>
      </c>
    </row>
    <row r="129" spans="1:19" ht="90" x14ac:dyDescent="0.25">
      <c r="A129" s="16" t="s">
        <v>804</v>
      </c>
      <c r="B129" s="17" t="s">
        <v>180</v>
      </c>
      <c r="C129" s="18">
        <v>53210</v>
      </c>
      <c r="D129" s="17" t="s">
        <v>202</v>
      </c>
      <c r="E129" s="17" t="s">
        <v>203</v>
      </c>
      <c r="F129" s="17" t="s">
        <v>720</v>
      </c>
      <c r="G129" s="17" t="s">
        <v>204</v>
      </c>
      <c r="H129" s="17" t="s">
        <v>205</v>
      </c>
      <c r="I129" s="17" t="s">
        <v>25</v>
      </c>
      <c r="J129" s="19">
        <v>2.1</v>
      </c>
      <c r="K129" s="17" t="s">
        <v>28</v>
      </c>
      <c r="L129" s="18" t="s">
        <v>708</v>
      </c>
      <c r="M129" s="18" t="s">
        <v>710</v>
      </c>
      <c r="N129" s="20">
        <v>124000</v>
      </c>
      <c r="O129" s="18">
        <v>1</v>
      </c>
      <c r="P129" s="20">
        <v>124000</v>
      </c>
      <c r="Q129" s="21">
        <v>338</v>
      </c>
      <c r="R129" s="21" t="s">
        <v>995</v>
      </c>
      <c r="S129" s="22">
        <v>594</v>
      </c>
    </row>
    <row r="130" spans="1:19" ht="195" x14ac:dyDescent="0.25">
      <c r="A130" s="16" t="s">
        <v>738</v>
      </c>
      <c r="B130" s="17" t="s">
        <v>2</v>
      </c>
      <c r="C130" s="18">
        <v>54100</v>
      </c>
      <c r="D130" s="17" t="s">
        <v>3</v>
      </c>
      <c r="E130" s="17" t="s">
        <v>4</v>
      </c>
      <c r="F130" s="17" t="s">
        <v>720</v>
      </c>
      <c r="G130" s="17" t="s">
        <v>23</v>
      </c>
      <c r="H130" s="17" t="s">
        <v>24</v>
      </c>
      <c r="I130" s="17" t="s">
        <v>25</v>
      </c>
      <c r="J130" s="19">
        <v>1.2</v>
      </c>
      <c r="K130" s="17" t="s">
        <v>7</v>
      </c>
      <c r="L130" s="18" t="s">
        <v>710</v>
      </c>
      <c r="M130" s="18" t="s">
        <v>708</v>
      </c>
      <c r="N130" s="20">
        <v>5000</v>
      </c>
      <c r="O130" s="18">
        <v>1</v>
      </c>
      <c r="P130" s="20">
        <v>5000</v>
      </c>
      <c r="Q130" s="21">
        <v>336</v>
      </c>
      <c r="R130" s="21" t="s">
        <v>996</v>
      </c>
      <c r="S130" s="22">
        <v>591</v>
      </c>
    </row>
    <row r="131" spans="1:19" ht="90" x14ac:dyDescent="0.25">
      <c r="A131" s="23" t="s">
        <v>739</v>
      </c>
      <c r="B131" s="24" t="s">
        <v>2</v>
      </c>
      <c r="C131" s="25">
        <v>53210</v>
      </c>
      <c r="D131" s="24" t="s">
        <v>3</v>
      </c>
      <c r="E131" s="24" t="s">
        <v>4</v>
      </c>
      <c r="F131" s="24" t="s">
        <v>720</v>
      </c>
      <c r="G131" s="24" t="s">
        <v>26</v>
      </c>
      <c r="H131" s="24" t="s">
        <v>27</v>
      </c>
      <c r="I131" s="24" t="s">
        <v>25</v>
      </c>
      <c r="J131" s="26">
        <v>1.2</v>
      </c>
      <c r="K131" s="24" t="s">
        <v>28</v>
      </c>
      <c r="L131" s="25" t="s">
        <v>710</v>
      </c>
      <c r="M131" s="25" t="s">
        <v>708</v>
      </c>
      <c r="N131" s="27">
        <v>800</v>
      </c>
      <c r="O131" s="25">
        <v>1</v>
      </c>
      <c r="P131" s="27">
        <v>800</v>
      </c>
      <c r="Q131" s="28">
        <v>336</v>
      </c>
      <c r="R131" s="28" t="s">
        <v>996</v>
      </c>
      <c r="S131" s="29">
        <v>591</v>
      </c>
    </row>
    <row r="132" spans="1:19" ht="75" x14ac:dyDescent="0.25">
      <c r="A132" s="16" t="s">
        <v>935</v>
      </c>
      <c r="B132" s="17" t="s">
        <v>554</v>
      </c>
      <c r="C132" s="18">
        <v>55400</v>
      </c>
      <c r="D132" s="17" t="s">
        <v>555</v>
      </c>
      <c r="E132" s="17" t="s">
        <v>556</v>
      </c>
      <c r="F132" s="17" t="s">
        <v>720</v>
      </c>
      <c r="G132" s="17" t="s">
        <v>562</v>
      </c>
      <c r="H132" s="17" t="s">
        <v>563</v>
      </c>
      <c r="I132" s="17" t="s">
        <v>25</v>
      </c>
      <c r="J132" s="19">
        <v>1.2</v>
      </c>
      <c r="K132" s="17" t="s">
        <v>7</v>
      </c>
      <c r="L132" s="18" t="s">
        <v>710</v>
      </c>
      <c r="M132" s="18" t="s">
        <v>710</v>
      </c>
      <c r="N132" s="20">
        <v>5600</v>
      </c>
      <c r="O132" s="18">
        <v>1</v>
      </c>
      <c r="P132" s="20">
        <v>5600</v>
      </c>
      <c r="Q132" s="21">
        <v>367</v>
      </c>
      <c r="R132" s="21" t="s">
        <v>996</v>
      </c>
      <c r="S132" s="22">
        <v>632</v>
      </c>
    </row>
    <row r="133" spans="1:19" ht="75" x14ac:dyDescent="0.25">
      <c r="A133" s="23" t="s">
        <v>936</v>
      </c>
      <c r="B133" s="24" t="s">
        <v>554</v>
      </c>
      <c r="C133" s="25">
        <v>54100</v>
      </c>
      <c r="D133" s="24" t="s">
        <v>555</v>
      </c>
      <c r="E133" s="24" t="s">
        <v>556</v>
      </c>
      <c r="F133" s="24" t="s">
        <v>720</v>
      </c>
      <c r="G133" s="24" t="s">
        <v>564</v>
      </c>
      <c r="H133" s="24" t="s">
        <v>565</v>
      </c>
      <c r="I133" s="24" t="s">
        <v>25</v>
      </c>
      <c r="J133" s="26">
        <v>1.2</v>
      </c>
      <c r="K133" s="24" t="s">
        <v>14</v>
      </c>
      <c r="L133" s="25" t="s">
        <v>708</v>
      </c>
      <c r="M133" s="25" t="s">
        <v>710</v>
      </c>
      <c r="N133" s="27">
        <v>1200</v>
      </c>
      <c r="O133" s="25">
        <v>1</v>
      </c>
      <c r="P133" s="27">
        <v>1200</v>
      </c>
      <c r="Q133" s="28">
        <v>367</v>
      </c>
      <c r="R133" s="28" t="s">
        <v>996</v>
      </c>
      <c r="S133" s="29">
        <v>632</v>
      </c>
    </row>
    <row r="134" spans="1:19" ht="75" x14ac:dyDescent="0.25">
      <c r="A134" s="16" t="s">
        <v>937</v>
      </c>
      <c r="B134" s="17" t="s">
        <v>554</v>
      </c>
      <c r="C134" s="18">
        <v>56510</v>
      </c>
      <c r="D134" s="17" t="s">
        <v>555</v>
      </c>
      <c r="E134" s="17" t="s">
        <v>556</v>
      </c>
      <c r="F134" s="17" t="s">
        <v>720</v>
      </c>
      <c r="G134" s="17" t="s">
        <v>566</v>
      </c>
      <c r="H134" s="17" t="s">
        <v>567</v>
      </c>
      <c r="I134" s="17" t="s">
        <v>25</v>
      </c>
      <c r="J134" s="19">
        <v>1.2</v>
      </c>
      <c r="K134" s="17" t="s">
        <v>14</v>
      </c>
      <c r="L134" s="18" t="s">
        <v>708</v>
      </c>
      <c r="M134" s="18" t="s">
        <v>710</v>
      </c>
      <c r="N134" s="20">
        <v>5000</v>
      </c>
      <c r="O134" s="18">
        <v>1</v>
      </c>
      <c r="P134" s="20">
        <v>5000</v>
      </c>
      <c r="Q134" s="21">
        <v>367</v>
      </c>
      <c r="R134" s="21" t="s">
        <v>996</v>
      </c>
      <c r="S134" s="22">
        <v>632</v>
      </c>
    </row>
    <row r="135" spans="1:19" ht="75" x14ac:dyDescent="0.25">
      <c r="A135" s="16" t="s">
        <v>933</v>
      </c>
      <c r="B135" s="17" t="s">
        <v>554</v>
      </c>
      <c r="C135" s="18">
        <v>52310</v>
      </c>
      <c r="D135" s="17" t="s">
        <v>555</v>
      </c>
      <c r="E135" s="17" t="s">
        <v>556</v>
      </c>
      <c r="F135" s="17" t="s">
        <v>720</v>
      </c>
      <c r="G135" s="17" t="s">
        <v>559</v>
      </c>
      <c r="H135" s="17" t="s">
        <v>560</v>
      </c>
      <c r="I135" s="17" t="s">
        <v>25</v>
      </c>
      <c r="J135" s="19">
        <v>1.1000000000000001</v>
      </c>
      <c r="K135" s="17" t="s">
        <v>14</v>
      </c>
      <c r="L135" s="18" t="s">
        <v>708</v>
      </c>
      <c r="M135" s="18" t="s">
        <v>710</v>
      </c>
      <c r="N135" s="20">
        <v>21000</v>
      </c>
      <c r="O135" s="18">
        <v>1</v>
      </c>
      <c r="P135" s="20">
        <v>21000</v>
      </c>
      <c r="Q135" s="21">
        <v>444</v>
      </c>
      <c r="R135" s="21" t="s">
        <v>996</v>
      </c>
      <c r="S135" s="22">
        <v>788</v>
      </c>
    </row>
    <row r="136" spans="1:19" ht="75" x14ac:dyDescent="0.25">
      <c r="A136" s="23" t="s">
        <v>934</v>
      </c>
      <c r="B136" s="24" t="s">
        <v>554</v>
      </c>
      <c r="C136" s="25">
        <v>53210</v>
      </c>
      <c r="D136" s="24" t="s">
        <v>555</v>
      </c>
      <c r="E136" s="24" t="s">
        <v>556</v>
      </c>
      <c r="F136" s="24" t="s">
        <v>720</v>
      </c>
      <c r="G136" s="24" t="s">
        <v>559</v>
      </c>
      <c r="H136" s="24" t="s">
        <v>561</v>
      </c>
      <c r="I136" s="24" t="s">
        <v>25</v>
      </c>
      <c r="J136" s="26">
        <v>1.1000000000000001</v>
      </c>
      <c r="K136" s="24" t="s">
        <v>14</v>
      </c>
      <c r="L136" s="25" t="s">
        <v>708</v>
      </c>
      <c r="M136" s="25" t="s">
        <v>710</v>
      </c>
      <c r="N136" s="27">
        <v>21000</v>
      </c>
      <c r="O136" s="25">
        <v>1</v>
      </c>
      <c r="P136" s="27">
        <v>21000</v>
      </c>
      <c r="Q136" s="28">
        <v>444</v>
      </c>
      <c r="R136" s="28" t="s">
        <v>996</v>
      </c>
      <c r="S136" s="29">
        <v>788</v>
      </c>
    </row>
    <row r="137" spans="1:19" ht="75" x14ac:dyDescent="0.25">
      <c r="A137" s="23" t="s">
        <v>853</v>
      </c>
      <c r="B137" s="24" t="s">
        <v>333</v>
      </c>
      <c r="C137" s="25">
        <v>54110</v>
      </c>
      <c r="D137" s="24" t="s">
        <v>338</v>
      </c>
      <c r="E137" s="24" t="s">
        <v>339</v>
      </c>
      <c r="F137" s="24" t="s">
        <v>720</v>
      </c>
      <c r="G137" s="24" t="s">
        <v>340</v>
      </c>
      <c r="H137" s="24" t="s">
        <v>341</v>
      </c>
      <c r="I137" s="24" t="s">
        <v>25</v>
      </c>
      <c r="J137" s="26">
        <v>1.5</v>
      </c>
      <c r="K137" s="24" t="s">
        <v>14</v>
      </c>
      <c r="L137" s="25" t="s">
        <v>710</v>
      </c>
      <c r="M137" s="25" t="s">
        <v>710</v>
      </c>
      <c r="N137" s="27">
        <v>10</v>
      </c>
      <c r="O137" s="25">
        <v>3500</v>
      </c>
      <c r="P137" s="27">
        <v>35000</v>
      </c>
      <c r="Q137" s="28">
        <v>368</v>
      </c>
      <c r="R137" s="28" t="s">
        <v>995</v>
      </c>
      <c r="S137" s="29">
        <v>633</v>
      </c>
    </row>
    <row r="138" spans="1:19" ht="75" x14ac:dyDescent="0.25">
      <c r="A138" s="16" t="s">
        <v>854</v>
      </c>
      <c r="B138" s="17" t="s">
        <v>333</v>
      </c>
      <c r="C138" s="18">
        <v>53920</v>
      </c>
      <c r="D138" s="17" t="s">
        <v>338</v>
      </c>
      <c r="E138" s="17" t="s">
        <v>339</v>
      </c>
      <c r="F138" s="17" t="s">
        <v>720</v>
      </c>
      <c r="G138" s="17" t="s">
        <v>342</v>
      </c>
      <c r="H138" s="17" t="s">
        <v>343</v>
      </c>
      <c r="I138" s="17" t="s">
        <v>25</v>
      </c>
      <c r="J138" s="19">
        <v>1.5</v>
      </c>
      <c r="K138" s="17" t="s">
        <v>14</v>
      </c>
      <c r="L138" s="18" t="s">
        <v>710</v>
      </c>
      <c r="M138" s="18" t="s">
        <v>710</v>
      </c>
      <c r="N138" s="20">
        <v>200</v>
      </c>
      <c r="O138" s="18">
        <v>1</v>
      </c>
      <c r="P138" s="20">
        <v>200</v>
      </c>
      <c r="Q138" s="21">
        <v>368</v>
      </c>
      <c r="R138" s="21" t="s">
        <v>995</v>
      </c>
      <c r="S138" s="22">
        <v>633</v>
      </c>
    </row>
    <row r="139" spans="1:19" ht="150" x14ac:dyDescent="0.25">
      <c r="A139" s="23" t="s">
        <v>825</v>
      </c>
      <c r="B139" s="24" t="s">
        <v>235</v>
      </c>
      <c r="C139" s="25">
        <v>53120</v>
      </c>
      <c r="D139" s="24" t="s">
        <v>241</v>
      </c>
      <c r="E139" s="24" t="s">
        <v>242</v>
      </c>
      <c r="F139" s="24" t="s">
        <v>720</v>
      </c>
      <c r="G139" s="24" t="s">
        <v>261</v>
      </c>
      <c r="H139" s="24" t="s">
        <v>262</v>
      </c>
      <c r="I139" s="24" t="s">
        <v>25</v>
      </c>
      <c r="J139" s="26" t="s">
        <v>240</v>
      </c>
      <c r="K139" s="24" t="s">
        <v>14</v>
      </c>
      <c r="L139" s="25" t="s">
        <v>708</v>
      </c>
      <c r="M139" s="25" t="s">
        <v>708</v>
      </c>
      <c r="N139" s="27">
        <v>10000</v>
      </c>
      <c r="O139" s="25">
        <v>1</v>
      </c>
      <c r="P139" s="27">
        <v>10000</v>
      </c>
      <c r="Q139" s="28">
        <v>331</v>
      </c>
      <c r="R139" s="28" t="s">
        <v>995</v>
      </c>
      <c r="S139" s="29">
        <v>576</v>
      </c>
    </row>
    <row r="140" spans="1:19" ht="90" x14ac:dyDescent="0.25">
      <c r="A140" s="16" t="s">
        <v>826</v>
      </c>
      <c r="B140" s="17" t="s">
        <v>235</v>
      </c>
      <c r="C140" s="18">
        <v>53120</v>
      </c>
      <c r="D140" s="17" t="s">
        <v>236</v>
      </c>
      <c r="E140" s="17" t="s">
        <v>237</v>
      </c>
      <c r="F140" s="17" t="s">
        <v>720</v>
      </c>
      <c r="G140" s="17" t="s">
        <v>263</v>
      </c>
      <c r="H140" s="17" t="s">
        <v>264</v>
      </c>
      <c r="I140" s="17" t="s">
        <v>25</v>
      </c>
      <c r="J140" s="19" t="s">
        <v>240</v>
      </c>
      <c r="K140" s="17" t="s">
        <v>14</v>
      </c>
      <c r="L140" s="18" t="s">
        <v>708</v>
      </c>
      <c r="M140" s="18" t="s">
        <v>710</v>
      </c>
      <c r="N140" s="20">
        <v>5000</v>
      </c>
      <c r="O140" s="18">
        <v>1</v>
      </c>
      <c r="P140" s="20">
        <v>5000</v>
      </c>
      <c r="Q140" s="21">
        <v>331</v>
      </c>
      <c r="R140" s="21" t="s">
        <v>995</v>
      </c>
      <c r="S140" s="22">
        <v>575</v>
      </c>
    </row>
    <row r="141" spans="1:19" ht="90" x14ac:dyDescent="0.25">
      <c r="A141" s="16" t="s">
        <v>891</v>
      </c>
      <c r="B141" s="17" t="s">
        <v>437</v>
      </c>
      <c r="C141" s="18">
        <v>53550</v>
      </c>
      <c r="D141" s="17" t="s">
        <v>438</v>
      </c>
      <c r="E141" s="17" t="s">
        <v>439</v>
      </c>
      <c r="F141" s="17" t="s">
        <v>720</v>
      </c>
      <c r="G141" s="17" t="s">
        <v>440</v>
      </c>
      <c r="H141" s="17" t="s">
        <v>441</v>
      </c>
      <c r="I141" s="17" t="s">
        <v>25</v>
      </c>
      <c r="J141" s="19" t="s">
        <v>442</v>
      </c>
      <c r="K141" s="17" t="s">
        <v>7</v>
      </c>
      <c r="L141" s="18" t="s">
        <v>710</v>
      </c>
      <c r="M141" s="18" t="s">
        <v>708</v>
      </c>
      <c r="N141" s="20">
        <v>5000</v>
      </c>
      <c r="O141" s="18">
        <v>1</v>
      </c>
      <c r="P141" s="20">
        <v>5000</v>
      </c>
      <c r="Q141" s="21">
        <v>341</v>
      </c>
      <c r="R141" s="44" t="s">
        <v>995</v>
      </c>
      <c r="S141" s="22">
        <v>601</v>
      </c>
    </row>
    <row r="142" spans="1:19" ht="210" x14ac:dyDescent="0.25">
      <c r="A142" s="23" t="s">
        <v>900</v>
      </c>
      <c r="B142" s="24" t="s">
        <v>456</v>
      </c>
      <c r="C142" s="25">
        <v>54100</v>
      </c>
      <c r="D142" s="24" t="s">
        <v>457</v>
      </c>
      <c r="E142" s="24" t="s">
        <v>726</v>
      </c>
      <c r="F142" s="24" t="s">
        <v>723</v>
      </c>
      <c r="G142" s="24" t="s">
        <v>463</v>
      </c>
      <c r="H142" s="24" t="s">
        <v>464</v>
      </c>
      <c r="I142" s="24" t="s">
        <v>25</v>
      </c>
      <c r="J142" s="26">
        <v>4.0999999999999996</v>
      </c>
      <c r="K142" s="24" t="s">
        <v>14</v>
      </c>
      <c r="L142" s="25" t="s">
        <v>710</v>
      </c>
      <c r="M142" s="25" t="s">
        <v>710</v>
      </c>
      <c r="N142" s="27">
        <v>3000</v>
      </c>
      <c r="O142" s="25">
        <v>1</v>
      </c>
      <c r="P142" s="27">
        <v>3000</v>
      </c>
      <c r="Q142" s="28">
        <v>344</v>
      </c>
      <c r="R142" s="28" t="s">
        <v>995</v>
      </c>
      <c r="S142" s="29">
        <v>604</v>
      </c>
    </row>
    <row r="143" spans="1:19" ht="75" x14ac:dyDescent="0.25">
      <c r="A143" s="23" t="s">
        <v>773</v>
      </c>
      <c r="B143" s="24" t="s">
        <v>103</v>
      </c>
      <c r="C143" s="25">
        <v>54100</v>
      </c>
      <c r="D143" s="24" t="s">
        <v>104</v>
      </c>
      <c r="E143" s="24" t="s">
        <v>105</v>
      </c>
      <c r="F143" s="24" t="s">
        <v>723</v>
      </c>
      <c r="G143" s="24" t="s">
        <v>110</v>
      </c>
      <c r="H143" s="24" t="s">
        <v>111</v>
      </c>
      <c r="I143" s="24" t="s">
        <v>25</v>
      </c>
      <c r="J143" s="26">
        <v>3.1</v>
      </c>
      <c r="K143" s="24" t="s">
        <v>112</v>
      </c>
      <c r="L143" s="25" t="s">
        <v>708</v>
      </c>
      <c r="M143" s="25" t="s">
        <v>708</v>
      </c>
      <c r="N143" s="27">
        <v>2200</v>
      </c>
      <c r="O143" s="25">
        <v>1</v>
      </c>
      <c r="P143" s="27">
        <v>2200</v>
      </c>
      <c r="Q143" s="28">
        <v>328</v>
      </c>
      <c r="R143" s="28" t="s">
        <v>995</v>
      </c>
      <c r="S143" s="29">
        <v>567</v>
      </c>
    </row>
    <row r="144" spans="1:19" ht="150" x14ac:dyDescent="0.25">
      <c r="A144" s="16" t="s">
        <v>774</v>
      </c>
      <c r="B144" s="17" t="s">
        <v>103</v>
      </c>
      <c r="C144" s="18">
        <v>53500</v>
      </c>
      <c r="D144" s="17" t="s">
        <v>104</v>
      </c>
      <c r="E144" s="17" t="s">
        <v>105</v>
      </c>
      <c r="F144" s="17" t="s">
        <v>723</v>
      </c>
      <c r="G144" s="17" t="s">
        <v>113</v>
      </c>
      <c r="H144" s="17" t="s">
        <v>114</v>
      </c>
      <c r="I144" s="17" t="s">
        <v>25</v>
      </c>
      <c r="J144" s="19">
        <v>3.1</v>
      </c>
      <c r="K144" s="17" t="s">
        <v>112</v>
      </c>
      <c r="L144" s="18" t="s">
        <v>710</v>
      </c>
      <c r="M144" s="18" t="s">
        <v>710</v>
      </c>
      <c r="N144" s="20">
        <v>5500</v>
      </c>
      <c r="O144" s="18">
        <v>1</v>
      </c>
      <c r="P144" s="20">
        <v>5500</v>
      </c>
      <c r="Q144" s="21">
        <v>328</v>
      </c>
      <c r="R144" s="21" t="s">
        <v>995</v>
      </c>
      <c r="S144" s="22">
        <v>563</v>
      </c>
    </row>
    <row r="145" spans="1:19" ht="90" x14ac:dyDescent="0.25">
      <c r="A145" s="23" t="s">
        <v>775</v>
      </c>
      <c r="B145" s="24" t="s">
        <v>103</v>
      </c>
      <c r="C145" s="25">
        <v>55400</v>
      </c>
      <c r="D145" s="24" t="s">
        <v>104</v>
      </c>
      <c r="E145" s="24" t="s">
        <v>105</v>
      </c>
      <c r="F145" s="24" t="s">
        <v>723</v>
      </c>
      <c r="G145" s="24" t="s">
        <v>115</v>
      </c>
      <c r="H145" s="24" t="s">
        <v>116</v>
      </c>
      <c r="I145" s="24" t="s">
        <v>25</v>
      </c>
      <c r="J145" s="26">
        <v>3.1</v>
      </c>
      <c r="K145" s="24" t="s">
        <v>89</v>
      </c>
      <c r="L145" s="25" t="s">
        <v>708</v>
      </c>
      <c r="M145" s="25" t="s">
        <v>708</v>
      </c>
      <c r="N145" s="27">
        <v>180</v>
      </c>
      <c r="O145" s="25">
        <v>1</v>
      </c>
      <c r="P145" s="27">
        <v>180</v>
      </c>
      <c r="Q145" s="28">
        <v>328</v>
      </c>
      <c r="R145" s="28" t="s">
        <v>995</v>
      </c>
      <c r="S145" s="29">
        <v>565</v>
      </c>
    </row>
    <row r="146" spans="1:19" ht="90" x14ac:dyDescent="0.25">
      <c r="A146" s="16" t="s">
        <v>776</v>
      </c>
      <c r="B146" s="17" t="s">
        <v>103</v>
      </c>
      <c r="C146" s="18">
        <v>53210</v>
      </c>
      <c r="D146" s="17" t="s">
        <v>104</v>
      </c>
      <c r="E146" s="17" t="s">
        <v>105</v>
      </c>
      <c r="F146" s="17" t="s">
        <v>723</v>
      </c>
      <c r="G146" s="17" t="s">
        <v>117</v>
      </c>
      <c r="H146" s="17" t="s">
        <v>118</v>
      </c>
      <c r="I146" s="17" t="s">
        <v>25</v>
      </c>
      <c r="J146" s="19">
        <v>3.1</v>
      </c>
      <c r="K146" s="17" t="s">
        <v>28</v>
      </c>
      <c r="L146" s="18" t="s">
        <v>708</v>
      </c>
      <c r="M146" s="18" t="s">
        <v>710</v>
      </c>
      <c r="N146" s="20">
        <v>500</v>
      </c>
      <c r="O146" s="18">
        <v>1</v>
      </c>
      <c r="P146" s="20">
        <v>500</v>
      </c>
      <c r="Q146" s="21">
        <v>328</v>
      </c>
      <c r="R146" s="21" t="s">
        <v>995</v>
      </c>
      <c r="S146" s="22">
        <v>567</v>
      </c>
    </row>
    <row r="147" spans="1:19" ht="90" x14ac:dyDescent="0.25">
      <c r="A147" s="23" t="s">
        <v>777</v>
      </c>
      <c r="B147" s="24" t="s">
        <v>103</v>
      </c>
      <c r="C147" s="25">
        <v>56515</v>
      </c>
      <c r="D147" s="24" t="s">
        <v>104</v>
      </c>
      <c r="E147" s="24" t="s">
        <v>105</v>
      </c>
      <c r="F147" s="24" t="s">
        <v>723</v>
      </c>
      <c r="G147" s="24" t="s">
        <v>119</v>
      </c>
      <c r="H147" s="24" t="s">
        <v>120</v>
      </c>
      <c r="I147" s="24" t="s">
        <v>25</v>
      </c>
      <c r="J147" s="26"/>
      <c r="K147" s="24" t="s">
        <v>89</v>
      </c>
      <c r="L147" s="25" t="s">
        <v>708</v>
      </c>
      <c r="M147" s="25" t="s">
        <v>708</v>
      </c>
      <c r="N147" s="27">
        <v>1000</v>
      </c>
      <c r="O147" s="25">
        <v>1</v>
      </c>
      <c r="P147" s="27">
        <v>1000</v>
      </c>
      <c r="Q147" s="28">
        <v>460</v>
      </c>
      <c r="R147" s="28" t="s">
        <v>996</v>
      </c>
      <c r="S147" s="29">
        <v>892</v>
      </c>
    </row>
    <row r="148" spans="1:19" ht="105" x14ac:dyDescent="0.25">
      <c r="A148" s="16" t="s">
        <v>893</v>
      </c>
      <c r="B148" s="17" t="s">
        <v>437</v>
      </c>
      <c r="C148" s="18">
        <v>53550</v>
      </c>
      <c r="D148" s="17" t="s">
        <v>438</v>
      </c>
      <c r="E148" s="17" t="s">
        <v>439</v>
      </c>
      <c r="F148" s="17" t="s">
        <v>723</v>
      </c>
      <c r="G148" s="17" t="s">
        <v>445</v>
      </c>
      <c r="H148" s="17" t="s">
        <v>446</v>
      </c>
      <c r="I148" s="17" t="s">
        <v>25</v>
      </c>
      <c r="J148" s="19" t="s">
        <v>442</v>
      </c>
      <c r="K148" s="17" t="s">
        <v>7</v>
      </c>
      <c r="L148" s="18" t="s">
        <v>708</v>
      </c>
      <c r="M148" s="18" t="s">
        <v>708</v>
      </c>
      <c r="N148" s="20">
        <v>4000</v>
      </c>
      <c r="O148" s="18">
        <v>1</v>
      </c>
      <c r="P148" s="20">
        <v>4000</v>
      </c>
      <c r="Q148" s="21">
        <v>341</v>
      </c>
      <c r="R148" s="21" t="s">
        <v>995</v>
      </c>
      <c r="S148" s="22">
        <v>601</v>
      </c>
    </row>
    <row r="149" spans="1:19" ht="90" x14ac:dyDescent="0.25">
      <c r="A149" s="23" t="s">
        <v>741</v>
      </c>
      <c r="B149" s="24" t="s">
        <v>31</v>
      </c>
      <c r="C149" s="25">
        <v>53120</v>
      </c>
      <c r="D149" s="24" t="s">
        <v>32</v>
      </c>
      <c r="E149" s="24" t="s">
        <v>33</v>
      </c>
      <c r="F149" s="24" t="s">
        <v>721</v>
      </c>
      <c r="G149" s="24" t="s">
        <v>34</v>
      </c>
      <c r="H149" s="24" t="s">
        <v>35</v>
      </c>
      <c r="I149" s="24" t="s">
        <v>25</v>
      </c>
      <c r="J149" s="26">
        <v>4.3</v>
      </c>
      <c r="K149" s="24" t="s">
        <v>28</v>
      </c>
      <c r="L149" s="25" t="s">
        <v>708</v>
      </c>
      <c r="M149" s="25" t="s">
        <v>710</v>
      </c>
      <c r="N149" s="27">
        <v>55000</v>
      </c>
      <c r="O149" s="25">
        <v>1</v>
      </c>
      <c r="P149" s="27">
        <v>55000</v>
      </c>
      <c r="Q149" s="28">
        <v>362</v>
      </c>
      <c r="R149" s="28" t="s">
        <v>995</v>
      </c>
      <c r="S149" s="29">
        <v>629</v>
      </c>
    </row>
    <row r="150" spans="1:19" ht="120" x14ac:dyDescent="0.25">
      <c r="A150" s="16" t="s">
        <v>742</v>
      </c>
      <c r="B150" s="17" t="s">
        <v>31</v>
      </c>
      <c r="C150" s="18">
        <v>54101</v>
      </c>
      <c r="D150" s="17" t="s">
        <v>32</v>
      </c>
      <c r="E150" s="17" t="s">
        <v>33</v>
      </c>
      <c r="F150" s="17" t="s">
        <v>721</v>
      </c>
      <c r="G150" s="17" t="s">
        <v>36</v>
      </c>
      <c r="H150" s="17" t="s">
        <v>37</v>
      </c>
      <c r="I150" s="17" t="s">
        <v>25</v>
      </c>
      <c r="J150" s="19">
        <v>4.3</v>
      </c>
      <c r="K150" s="17" t="s">
        <v>38</v>
      </c>
      <c r="L150" s="18" t="s">
        <v>708</v>
      </c>
      <c r="M150" s="18" t="s">
        <v>710</v>
      </c>
      <c r="N150" s="20">
        <v>25000</v>
      </c>
      <c r="O150" s="18">
        <v>1</v>
      </c>
      <c r="P150" s="20">
        <v>25000</v>
      </c>
      <c r="Q150" s="21">
        <v>362</v>
      </c>
      <c r="R150" s="21" t="s">
        <v>995</v>
      </c>
      <c r="S150" s="22">
        <v>629</v>
      </c>
    </row>
    <row r="151" spans="1:19" ht="90" x14ac:dyDescent="0.25">
      <c r="A151" s="23" t="s">
        <v>763</v>
      </c>
      <c r="B151" s="24" t="s">
        <v>31</v>
      </c>
      <c r="C151" s="25">
        <v>54101</v>
      </c>
      <c r="D151" s="24" t="s">
        <v>32</v>
      </c>
      <c r="E151" s="24" t="s">
        <v>33</v>
      </c>
      <c r="F151" s="24" t="s">
        <v>721</v>
      </c>
      <c r="G151" s="24" t="s">
        <v>83</v>
      </c>
      <c r="H151" s="24" t="s">
        <v>84</v>
      </c>
      <c r="I151" s="24" t="s">
        <v>25</v>
      </c>
      <c r="J151" s="26">
        <v>4.3</v>
      </c>
      <c r="K151" s="24" t="s">
        <v>28</v>
      </c>
      <c r="L151" s="25" t="s">
        <v>710</v>
      </c>
      <c r="M151" s="25" t="s">
        <v>710</v>
      </c>
      <c r="N151" s="27">
        <v>8000</v>
      </c>
      <c r="O151" s="25">
        <v>1</v>
      </c>
      <c r="P151" s="27">
        <v>8000</v>
      </c>
      <c r="Q151" s="28">
        <v>362</v>
      </c>
      <c r="R151" s="28" t="s">
        <v>995</v>
      </c>
      <c r="S151" s="29">
        <v>629</v>
      </c>
    </row>
    <row r="152" spans="1:19" ht="90" x14ac:dyDescent="0.25">
      <c r="A152" s="16" t="s">
        <v>766</v>
      </c>
      <c r="B152" s="17" t="s">
        <v>31</v>
      </c>
      <c r="C152" s="18">
        <v>53210</v>
      </c>
      <c r="D152" s="17" t="s">
        <v>32</v>
      </c>
      <c r="E152" s="17" t="s">
        <v>33</v>
      </c>
      <c r="F152" s="17" t="s">
        <v>721</v>
      </c>
      <c r="G152" s="17" t="s">
        <v>90</v>
      </c>
      <c r="H152" s="17" t="s">
        <v>91</v>
      </c>
      <c r="I152" s="17" t="s">
        <v>25</v>
      </c>
      <c r="J152" s="19">
        <v>4.3</v>
      </c>
      <c r="K152" s="17" t="s">
        <v>28</v>
      </c>
      <c r="L152" s="18" t="s">
        <v>708</v>
      </c>
      <c r="M152" s="18" t="s">
        <v>710</v>
      </c>
      <c r="N152" s="20">
        <v>10000</v>
      </c>
      <c r="O152" s="18">
        <v>1</v>
      </c>
      <c r="P152" s="20">
        <v>10000</v>
      </c>
      <c r="Q152" s="21">
        <v>362</v>
      </c>
      <c r="R152" s="21" t="s">
        <v>995</v>
      </c>
      <c r="S152" s="22">
        <v>629</v>
      </c>
    </row>
    <row r="153" spans="1:19" ht="90" x14ac:dyDescent="0.25">
      <c r="A153" s="23" t="s">
        <v>767</v>
      </c>
      <c r="B153" s="24" t="s">
        <v>31</v>
      </c>
      <c r="C153" s="25">
        <v>55400</v>
      </c>
      <c r="D153" s="24" t="s">
        <v>32</v>
      </c>
      <c r="E153" s="24" t="s">
        <v>33</v>
      </c>
      <c r="F153" s="24" t="s">
        <v>721</v>
      </c>
      <c r="G153" s="24" t="s">
        <v>92</v>
      </c>
      <c r="H153" s="24" t="s">
        <v>93</v>
      </c>
      <c r="I153" s="24" t="s">
        <v>25</v>
      </c>
      <c r="J153" s="26">
        <v>4.3</v>
      </c>
      <c r="K153" s="24" t="s">
        <v>28</v>
      </c>
      <c r="L153" s="25" t="s">
        <v>708</v>
      </c>
      <c r="M153" s="25" t="s">
        <v>710</v>
      </c>
      <c r="N153" s="27">
        <v>1500</v>
      </c>
      <c r="O153" s="25">
        <v>1</v>
      </c>
      <c r="P153" s="27">
        <v>1500</v>
      </c>
      <c r="Q153" s="28">
        <v>362</v>
      </c>
      <c r="R153" s="28" t="s">
        <v>995</v>
      </c>
      <c r="S153" s="29">
        <v>629</v>
      </c>
    </row>
    <row r="154" spans="1:19" ht="409.5" x14ac:dyDescent="0.25">
      <c r="A154" s="16" t="s">
        <v>780</v>
      </c>
      <c r="B154" s="17" t="s">
        <v>121</v>
      </c>
      <c r="C154" s="18">
        <v>53550</v>
      </c>
      <c r="D154" s="17" t="s">
        <v>122</v>
      </c>
      <c r="E154" s="17" t="s">
        <v>123</v>
      </c>
      <c r="F154" s="17" t="s">
        <v>724</v>
      </c>
      <c r="G154" s="17" t="s">
        <v>128</v>
      </c>
      <c r="H154" s="17" t="s">
        <v>129</v>
      </c>
      <c r="I154" s="17" t="s">
        <v>25</v>
      </c>
      <c r="J154" s="19">
        <v>4.4000000000000004</v>
      </c>
      <c r="K154" s="17" t="s">
        <v>112</v>
      </c>
      <c r="L154" s="18" t="s">
        <v>710</v>
      </c>
      <c r="M154" s="18" t="s">
        <v>710</v>
      </c>
      <c r="N154" s="20">
        <v>30000</v>
      </c>
      <c r="O154" s="18">
        <v>1</v>
      </c>
      <c r="P154" s="20">
        <v>30000</v>
      </c>
      <c r="Q154" s="21">
        <v>477</v>
      </c>
      <c r="R154" s="21" t="s">
        <v>995</v>
      </c>
      <c r="S154" s="22">
        <v>843</v>
      </c>
    </row>
    <row r="155" spans="1:19" ht="150" x14ac:dyDescent="0.25">
      <c r="A155" s="23" t="s">
        <v>781</v>
      </c>
      <c r="B155" s="24" t="s">
        <v>121</v>
      </c>
      <c r="C155" s="25">
        <v>53210</v>
      </c>
      <c r="D155" s="24" t="s">
        <v>122</v>
      </c>
      <c r="E155" s="24" t="s">
        <v>123</v>
      </c>
      <c r="F155" s="24" t="s">
        <v>724</v>
      </c>
      <c r="G155" s="24" t="s">
        <v>130</v>
      </c>
      <c r="H155" s="24" t="s">
        <v>131</v>
      </c>
      <c r="I155" s="24" t="s">
        <v>25</v>
      </c>
      <c r="J155" s="26">
        <v>4.4000000000000004</v>
      </c>
      <c r="K155" s="24" t="s">
        <v>89</v>
      </c>
      <c r="L155" s="25" t="s">
        <v>708</v>
      </c>
      <c r="M155" s="25" t="s">
        <v>710</v>
      </c>
      <c r="N155" s="27">
        <v>15000</v>
      </c>
      <c r="O155" s="25">
        <v>1</v>
      </c>
      <c r="P155" s="27">
        <v>15000</v>
      </c>
      <c r="Q155" s="28">
        <v>478</v>
      </c>
      <c r="R155" s="28" t="s">
        <v>995</v>
      </c>
      <c r="S155" s="29">
        <v>858</v>
      </c>
    </row>
    <row r="156" spans="1:19" ht="165" x14ac:dyDescent="0.25">
      <c r="A156" s="16" t="s">
        <v>790</v>
      </c>
      <c r="B156" s="17" t="s">
        <v>149</v>
      </c>
      <c r="C156" s="18">
        <v>53500</v>
      </c>
      <c r="D156" s="17" t="s">
        <v>150</v>
      </c>
      <c r="E156" s="17" t="s">
        <v>151</v>
      </c>
      <c r="F156" s="17" t="s">
        <v>724</v>
      </c>
      <c r="G156" s="17" t="s">
        <v>157</v>
      </c>
      <c r="H156" s="17" t="s">
        <v>158</v>
      </c>
      <c r="I156" s="17" t="s">
        <v>25</v>
      </c>
      <c r="J156" s="19" t="s">
        <v>154</v>
      </c>
      <c r="K156" s="17" t="s">
        <v>89</v>
      </c>
      <c r="L156" s="18" t="s">
        <v>710</v>
      </c>
      <c r="M156" s="18" t="s">
        <v>708</v>
      </c>
      <c r="N156" s="20">
        <v>50000</v>
      </c>
      <c r="O156" s="18">
        <v>1</v>
      </c>
      <c r="P156" s="20">
        <v>50000</v>
      </c>
      <c r="Q156" s="21">
        <v>411</v>
      </c>
      <c r="R156" s="21" t="s">
        <v>995</v>
      </c>
      <c r="S156" s="22">
        <v>783</v>
      </c>
    </row>
    <row r="157" spans="1:19" ht="90" x14ac:dyDescent="0.25">
      <c r="A157" s="23" t="s">
        <v>785</v>
      </c>
      <c r="B157" s="24" t="s">
        <v>134</v>
      </c>
      <c r="C157" s="25">
        <v>55400</v>
      </c>
      <c r="D157" s="24" t="s">
        <v>135</v>
      </c>
      <c r="E157" s="24" t="s">
        <v>136</v>
      </c>
      <c r="F157" s="24" t="s">
        <v>724</v>
      </c>
      <c r="G157" s="24" t="s">
        <v>143</v>
      </c>
      <c r="H157" s="24" t="s">
        <v>144</v>
      </c>
      <c r="I157" s="24" t="s">
        <v>25</v>
      </c>
      <c r="J157" s="26" t="s">
        <v>139</v>
      </c>
      <c r="K157" s="24" t="s">
        <v>28</v>
      </c>
      <c r="L157" s="25" t="s">
        <v>708</v>
      </c>
      <c r="M157" s="25" t="s">
        <v>708</v>
      </c>
      <c r="N157" s="27">
        <v>8500</v>
      </c>
      <c r="O157" s="25">
        <v>1</v>
      </c>
      <c r="P157" s="27">
        <v>8500</v>
      </c>
      <c r="Q157" s="28">
        <v>484</v>
      </c>
      <c r="R157" s="28" t="s">
        <v>996</v>
      </c>
      <c r="S157" s="29">
        <v>889</v>
      </c>
    </row>
    <row r="158" spans="1:19" ht="90" x14ac:dyDescent="0.25">
      <c r="A158" s="16" t="s">
        <v>786</v>
      </c>
      <c r="B158" s="17" t="s">
        <v>134</v>
      </c>
      <c r="C158" s="18">
        <v>56520</v>
      </c>
      <c r="D158" s="17" t="s">
        <v>135</v>
      </c>
      <c r="E158" s="17" t="s">
        <v>136</v>
      </c>
      <c r="F158" s="17" t="s">
        <v>724</v>
      </c>
      <c r="G158" s="17" t="s">
        <v>145</v>
      </c>
      <c r="H158" s="17" t="s">
        <v>146</v>
      </c>
      <c r="I158" s="17" t="s">
        <v>25</v>
      </c>
      <c r="J158" s="19" t="s">
        <v>139</v>
      </c>
      <c r="K158" s="17" t="s">
        <v>38</v>
      </c>
      <c r="L158" s="18" t="s">
        <v>708</v>
      </c>
      <c r="M158" s="18" t="s">
        <v>708</v>
      </c>
      <c r="N158" s="20">
        <v>3000</v>
      </c>
      <c r="O158" s="18">
        <v>5</v>
      </c>
      <c r="P158" s="20">
        <v>15000</v>
      </c>
      <c r="Q158" s="21">
        <v>484</v>
      </c>
      <c r="R158" s="21" t="s">
        <v>996</v>
      </c>
      <c r="S158" s="22">
        <v>889</v>
      </c>
    </row>
    <row r="159" spans="1:19" ht="75" x14ac:dyDescent="0.25">
      <c r="A159" s="23" t="s">
        <v>809</v>
      </c>
      <c r="B159" s="24" t="s">
        <v>217</v>
      </c>
      <c r="C159" s="25">
        <v>53220</v>
      </c>
      <c r="D159" s="24" t="s">
        <v>218</v>
      </c>
      <c r="E159" s="24" t="s">
        <v>219</v>
      </c>
      <c r="F159" s="24" t="s">
        <v>722</v>
      </c>
      <c r="G159" s="24" t="s">
        <v>220</v>
      </c>
      <c r="H159" s="24" t="s">
        <v>221</v>
      </c>
      <c r="I159" s="24" t="s">
        <v>25</v>
      </c>
      <c r="J159" s="26">
        <v>4.2</v>
      </c>
      <c r="K159" s="24" t="s">
        <v>10</v>
      </c>
      <c r="L159" s="25" t="s">
        <v>708</v>
      </c>
      <c r="M159" s="25" t="s">
        <v>708</v>
      </c>
      <c r="N159" s="27">
        <v>250</v>
      </c>
      <c r="O159" s="25">
        <v>1</v>
      </c>
      <c r="P159" s="27">
        <v>250</v>
      </c>
      <c r="Q159" s="28">
        <v>391</v>
      </c>
      <c r="R159" s="28" t="s">
        <v>995</v>
      </c>
      <c r="S159" s="29">
        <v>664</v>
      </c>
    </row>
    <row r="160" spans="1:19" ht="105" x14ac:dyDescent="0.25">
      <c r="A160" s="16" t="s">
        <v>810</v>
      </c>
      <c r="B160" s="17" t="s">
        <v>217</v>
      </c>
      <c r="C160" s="18">
        <v>54100</v>
      </c>
      <c r="D160" s="17" t="s">
        <v>218</v>
      </c>
      <c r="E160" s="17" t="s">
        <v>219</v>
      </c>
      <c r="F160" s="17" t="s">
        <v>722</v>
      </c>
      <c r="G160" s="17" t="s">
        <v>222</v>
      </c>
      <c r="H160" s="17" t="s">
        <v>223</v>
      </c>
      <c r="I160" s="17" t="s">
        <v>25</v>
      </c>
      <c r="J160" s="19">
        <v>4.2</v>
      </c>
      <c r="K160" s="17" t="s">
        <v>10</v>
      </c>
      <c r="L160" s="18" t="s">
        <v>708</v>
      </c>
      <c r="M160" s="18" t="s">
        <v>708</v>
      </c>
      <c r="N160" s="20">
        <v>5000</v>
      </c>
      <c r="O160" s="18">
        <v>1</v>
      </c>
      <c r="P160" s="20">
        <v>5000</v>
      </c>
      <c r="Q160" s="21">
        <v>391</v>
      </c>
      <c r="R160" s="21" t="s">
        <v>995</v>
      </c>
      <c r="S160" s="22">
        <v>664</v>
      </c>
    </row>
    <row r="161" spans="1:19" ht="75" x14ac:dyDescent="0.25">
      <c r="A161" s="23" t="s">
        <v>811</v>
      </c>
      <c r="B161" s="24" t="s">
        <v>217</v>
      </c>
      <c r="C161" s="25">
        <v>55400</v>
      </c>
      <c r="D161" s="24" t="s">
        <v>218</v>
      </c>
      <c r="E161" s="24" t="s">
        <v>219</v>
      </c>
      <c r="F161" s="24" t="s">
        <v>722</v>
      </c>
      <c r="G161" s="24" t="s">
        <v>224</v>
      </c>
      <c r="H161" s="24" t="s">
        <v>225</v>
      </c>
      <c r="I161" s="24" t="s">
        <v>25</v>
      </c>
      <c r="J161" s="26">
        <v>4.2</v>
      </c>
      <c r="K161" s="24" t="s">
        <v>10</v>
      </c>
      <c r="L161" s="25" t="s">
        <v>710</v>
      </c>
      <c r="M161" s="25" t="s">
        <v>708</v>
      </c>
      <c r="N161" s="27">
        <v>500</v>
      </c>
      <c r="O161" s="25">
        <v>2</v>
      </c>
      <c r="P161" s="27">
        <v>1000</v>
      </c>
      <c r="Q161" s="28">
        <v>391</v>
      </c>
      <c r="R161" s="28" t="s">
        <v>995</v>
      </c>
      <c r="S161" s="29">
        <v>664</v>
      </c>
    </row>
    <row r="162" spans="1:19" ht="75" x14ac:dyDescent="0.25">
      <c r="A162" s="16" t="s">
        <v>812</v>
      </c>
      <c r="B162" s="17" t="s">
        <v>217</v>
      </c>
      <c r="C162" s="18">
        <v>56505</v>
      </c>
      <c r="D162" s="17" t="s">
        <v>218</v>
      </c>
      <c r="E162" s="17" t="s">
        <v>219</v>
      </c>
      <c r="F162" s="17" t="s">
        <v>722</v>
      </c>
      <c r="G162" s="17" t="s">
        <v>226</v>
      </c>
      <c r="H162" s="17" t="s">
        <v>725</v>
      </c>
      <c r="I162" s="17" t="s">
        <v>25</v>
      </c>
      <c r="J162" s="19">
        <v>4.2</v>
      </c>
      <c r="K162" s="17" t="s">
        <v>10</v>
      </c>
      <c r="L162" s="18" t="s">
        <v>708</v>
      </c>
      <c r="M162" s="18" t="s">
        <v>708</v>
      </c>
      <c r="N162" s="20">
        <v>75</v>
      </c>
      <c r="O162" s="18">
        <v>12</v>
      </c>
      <c r="P162" s="20">
        <v>900</v>
      </c>
      <c r="Q162" s="21">
        <v>391</v>
      </c>
      <c r="R162" s="21" t="s">
        <v>995</v>
      </c>
      <c r="S162" s="22">
        <v>664</v>
      </c>
    </row>
    <row r="163" spans="1:19" ht="135" x14ac:dyDescent="0.25">
      <c r="A163" s="23" t="s">
        <v>815</v>
      </c>
      <c r="B163" s="24" t="s">
        <v>217</v>
      </c>
      <c r="C163" s="25">
        <v>53550</v>
      </c>
      <c r="D163" s="24" t="s">
        <v>218</v>
      </c>
      <c r="E163" s="24" t="s">
        <v>219</v>
      </c>
      <c r="F163" s="24" t="s">
        <v>722</v>
      </c>
      <c r="G163" s="24" t="s">
        <v>232</v>
      </c>
      <c r="H163" s="24" t="s">
        <v>233</v>
      </c>
      <c r="I163" s="24" t="s">
        <v>25</v>
      </c>
      <c r="J163" s="26" t="s">
        <v>234</v>
      </c>
      <c r="K163" s="24" t="s">
        <v>179</v>
      </c>
      <c r="L163" s="25" t="s">
        <v>708</v>
      </c>
      <c r="M163" s="25" t="s">
        <v>710</v>
      </c>
      <c r="N163" s="27">
        <v>10000</v>
      </c>
      <c r="O163" s="25">
        <v>1</v>
      </c>
      <c r="P163" s="27">
        <v>10000</v>
      </c>
      <c r="Q163" s="28">
        <v>491</v>
      </c>
      <c r="R163" s="28" t="s">
        <v>996</v>
      </c>
      <c r="S163" s="29">
        <v>898</v>
      </c>
    </row>
    <row r="164" spans="1:19" ht="45" x14ac:dyDescent="0.25">
      <c r="A164" s="16" t="s">
        <v>964</v>
      </c>
      <c r="B164" s="17" t="s">
        <v>640</v>
      </c>
      <c r="C164" s="18">
        <v>53210</v>
      </c>
      <c r="D164" s="17" t="s">
        <v>641</v>
      </c>
      <c r="E164" s="17" t="s">
        <v>642</v>
      </c>
      <c r="F164" s="17" t="s">
        <v>722</v>
      </c>
      <c r="G164" s="17" t="s">
        <v>647</v>
      </c>
      <c r="H164" s="17" t="s">
        <v>1001</v>
      </c>
      <c r="I164" s="17" t="s">
        <v>25</v>
      </c>
      <c r="J164" s="19"/>
      <c r="K164" s="17" t="s">
        <v>179</v>
      </c>
      <c r="L164" s="18" t="s">
        <v>708</v>
      </c>
      <c r="M164" s="18" t="s">
        <v>710</v>
      </c>
      <c r="N164" s="20">
        <v>65000</v>
      </c>
      <c r="O164" s="18">
        <v>1</v>
      </c>
      <c r="P164" s="20">
        <v>65000</v>
      </c>
      <c r="Q164" s="21">
        <v>453</v>
      </c>
      <c r="R164" s="21" t="s">
        <v>996</v>
      </c>
      <c r="S164" s="22">
        <v>796</v>
      </c>
    </row>
    <row r="165" spans="1:19" ht="90" x14ac:dyDescent="0.25">
      <c r="A165" s="23" t="s">
        <v>967</v>
      </c>
      <c r="B165" s="24" t="s">
        <v>640</v>
      </c>
      <c r="C165" s="43">
        <v>55200</v>
      </c>
      <c r="D165" s="24" t="s">
        <v>641</v>
      </c>
      <c r="E165" s="24" t="s">
        <v>642</v>
      </c>
      <c r="F165" s="24" t="s">
        <v>722</v>
      </c>
      <c r="G165" s="24" t="s">
        <v>651</v>
      </c>
      <c r="H165" s="24" t="s">
        <v>652</v>
      </c>
      <c r="I165" s="42" t="s">
        <v>25</v>
      </c>
      <c r="J165" s="26">
        <v>4.0999999999999996</v>
      </c>
      <c r="K165" s="24" t="s">
        <v>28</v>
      </c>
      <c r="L165" s="25" t="s">
        <v>708</v>
      </c>
      <c r="M165" s="25" t="s">
        <v>710</v>
      </c>
      <c r="N165" s="27">
        <v>3700</v>
      </c>
      <c r="O165" s="25">
        <v>1</v>
      </c>
      <c r="P165" s="27">
        <v>3700</v>
      </c>
      <c r="Q165" s="28">
        <v>496</v>
      </c>
      <c r="R165" s="28" t="s">
        <v>995</v>
      </c>
      <c r="S165" s="29">
        <v>911</v>
      </c>
    </row>
    <row r="166" spans="1:19" ht="81.75" customHeight="1" x14ac:dyDescent="0.25">
      <c r="A166" s="23" t="s">
        <v>793</v>
      </c>
      <c r="B166" s="24" t="s">
        <v>161</v>
      </c>
      <c r="C166" s="25">
        <v>53300</v>
      </c>
      <c r="D166" s="24" t="s">
        <v>162</v>
      </c>
      <c r="E166" s="24" t="s">
        <v>163</v>
      </c>
      <c r="F166" s="24" t="s">
        <v>722</v>
      </c>
      <c r="G166" s="24" t="s">
        <v>166</v>
      </c>
      <c r="H166" s="24" t="s">
        <v>167</v>
      </c>
      <c r="I166" s="24" t="s">
        <v>25</v>
      </c>
      <c r="J166" s="26">
        <v>1.3</v>
      </c>
      <c r="K166" s="24" t="s">
        <v>168</v>
      </c>
      <c r="L166" s="25" t="s">
        <v>708</v>
      </c>
      <c r="M166" s="25" t="s">
        <v>708</v>
      </c>
      <c r="N166" s="27">
        <v>7000</v>
      </c>
      <c r="O166" s="25">
        <v>1</v>
      </c>
      <c r="P166" s="27">
        <v>7000</v>
      </c>
      <c r="Q166" s="28">
        <v>414</v>
      </c>
      <c r="R166" s="28" t="s">
        <v>995</v>
      </c>
      <c r="S166" s="29">
        <v>698</v>
      </c>
    </row>
    <row r="167" spans="1:19" ht="180" x14ac:dyDescent="0.25">
      <c r="A167" s="23" t="s">
        <v>795</v>
      </c>
      <c r="B167" s="24" t="s">
        <v>169</v>
      </c>
      <c r="C167" s="25">
        <v>53210</v>
      </c>
      <c r="D167" s="24" t="s">
        <v>175</v>
      </c>
      <c r="E167" s="24" t="s">
        <v>176</v>
      </c>
      <c r="F167" s="24" t="s">
        <v>722</v>
      </c>
      <c r="G167" s="24" t="s">
        <v>177</v>
      </c>
      <c r="H167" s="24" t="s">
        <v>178</v>
      </c>
      <c r="I167" s="24" t="s">
        <v>25</v>
      </c>
      <c r="J167" s="26">
        <v>2.2999999999999998</v>
      </c>
      <c r="K167" s="24" t="s">
        <v>179</v>
      </c>
      <c r="L167" s="25" t="s">
        <v>708</v>
      </c>
      <c r="M167" s="25" t="s">
        <v>710</v>
      </c>
      <c r="N167" s="27">
        <v>2000</v>
      </c>
      <c r="O167" s="25">
        <v>1</v>
      </c>
      <c r="P167" s="27">
        <v>2000</v>
      </c>
      <c r="Q167" s="28">
        <v>383</v>
      </c>
      <c r="R167" s="28" t="s">
        <v>996</v>
      </c>
      <c r="S167" s="29">
        <v>643</v>
      </c>
    </row>
    <row r="168" spans="1:19" ht="165" x14ac:dyDescent="0.25">
      <c r="A168" s="23" t="s">
        <v>969</v>
      </c>
      <c r="B168" s="24" t="s">
        <v>627</v>
      </c>
      <c r="C168" s="25">
        <v>55400</v>
      </c>
      <c r="D168" s="24" t="s">
        <v>653</v>
      </c>
      <c r="E168" s="24" t="s">
        <v>654</v>
      </c>
      <c r="F168" s="24" t="s">
        <v>722</v>
      </c>
      <c r="G168" s="24" t="s">
        <v>657</v>
      </c>
      <c r="H168" s="24" t="s">
        <v>658</v>
      </c>
      <c r="I168" s="24" t="s">
        <v>25</v>
      </c>
      <c r="J168" s="26">
        <v>1.2</v>
      </c>
      <c r="K168" s="24" t="s">
        <v>7</v>
      </c>
      <c r="L168" s="25" t="s">
        <v>708</v>
      </c>
      <c r="M168" s="25" t="s">
        <v>710</v>
      </c>
      <c r="N168" s="27">
        <v>2000</v>
      </c>
      <c r="O168" s="25">
        <v>1</v>
      </c>
      <c r="P168" s="27">
        <v>2000</v>
      </c>
      <c r="Q168" s="28">
        <v>419</v>
      </c>
      <c r="R168" s="28" t="s">
        <v>996</v>
      </c>
      <c r="S168" s="29">
        <v>737</v>
      </c>
    </row>
    <row r="169" spans="1:19" ht="75" x14ac:dyDescent="0.25">
      <c r="A169" s="16" t="s">
        <v>958</v>
      </c>
      <c r="B169" s="17" t="s">
        <v>627</v>
      </c>
      <c r="C169" s="18">
        <v>53300</v>
      </c>
      <c r="D169" s="17" t="s">
        <v>628</v>
      </c>
      <c r="E169" s="17" t="s">
        <v>629</v>
      </c>
      <c r="F169" s="17" t="s">
        <v>722</v>
      </c>
      <c r="G169" s="17" t="s">
        <v>632</v>
      </c>
      <c r="H169" s="17" t="s">
        <v>633</v>
      </c>
      <c r="I169" s="17" t="s">
        <v>25</v>
      </c>
      <c r="J169" s="19">
        <v>3.1</v>
      </c>
      <c r="K169" s="17" t="s">
        <v>7</v>
      </c>
      <c r="L169" s="18" t="s">
        <v>708</v>
      </c>
      <c r="M169" s="18" t="s">
        <v>710</v>
      </c>
      <c r="N169" s="20">
        <v>1000</v>
      </c>
      <c r="O169" s="18">
        <v>1</v>
      </c>
      <c r="P169" s="20">
        <v>1000</v>
      </c>
      <c r="Q169" s="21">
        <v>487</v>
      </c>
      <c r="R169" s="21" t="s">
        <v>995</v>
      </c>
      <c r="S169" s="22">
        <v>893</v>
      </c>
    </row>
    <row r="170" spans="1:19" ht="75" x14ac:dyDescent="0.25">
      <c r="A170" s="23" t="s">
        <v>959</v>
      </c>
      <c r="B170" s="24" t="s">
        <v>627</v>
      </c>
      <c r="C170" s="25">
        <v>54100</v>
      </c>
      <c r="D170" s="24" t="s">
        <v>628</v>
      </c>
      <c r="E170" s="24" t="s">
        <v>629</v>
      </c>
      <c r="F170" s="24" t="s">
        <v>722</v>
      </c>
      <c r="G170" s="24" t="s">
        <v>634</v>
      </c>
      <c r="H170" s="24" t="s">
        <v>635</v>
      </c>
      <c r="I170" s="24" t="s">
        <v>25</v>
      </c>
      <c r="J170" s="26">
        <v>3.1</v>
      </c>
      <c r="K170" s="24" t="s">
        <v>7</v>
      </c>
      <c r="L170" s="25" t="s">
        <v>708</v>
      </c>
      <c r="M170" s="25" t="s">
        <v>710</v>
      </c>
      <c r="N170" s="27">
        <v>2000</v>
      </c>
      <c r="O170" s="25">
        <v>1</v>
      </c>
      <c r="P170" s="27">
        <v>2000</v>
      </c>
      <c r="Q170" s="28">
        <v>487</v>
      </c>
      <c r="R170" s="28" t="s">
        <v>995</v>
      </c>
      <c r="S170" s="29">
        <v>893</v>
      </c>
    </row>
    <row r="171" spans="1:19" ht="75" x14ac:dyDescent="0.25">
      <c r="A171" s="16" t="s">
        <v>960</v>
      </c>
      <c r="B171" s="17" t="s">
        <v>627</v>
      </c>
      <c r="C171" s="18">
        <v>55400</v>
      </c>
      <c r="D171" s="17" t="s">
        <v>628</v>
      </c>
      <c r="E171" s="17" t="s">
        <v>629</v>
      </c>
      <c r="F171" s="17" t="s">
        <v>722</v>
      </c>
      <c r="G171" s="17" t="s">
        <v>636</v>
      </c>
      <c r="H171" s="17" t="s">
        <v>637</v>
      </c>
      <c r="I171" s="17" t="s">
        <v>25</v>
      </c>
      <c r="J171" s="19">
        <v>3.1</v>
      </c>
      <c r="K171" s="17" t="s">
        <v>10</v>
      </c>
      <c r="L171" s="18" t="s">
        <v>708</v>
      </c>
      <c r="M171" s="18" t="s">
        <v>710</v>
      </c>
      <c r="N171" s="20">
        <v>1000</v>
      </c>
      <c r="O171" s="18">
        <v>1</v>
      </c>
      <c r="P171" s="20">
        <v>1000</v>
      </c>
      <c r="Q171" s="21">
        <v>487</v>
      </c>
      <c r="R171" s="21" t="s">
        <v>995</v>
      </c>
      <c r="S171" s="22">
        <v>893</v>
      </c>
    </row>
    <row r="172" spans="1:19" ht="90" x14ac:dyDescent="0.25">
      <c r="A172" s="23" t="s">
        <v>961</v>
      </c>
      <c r="B172" s="24" t="s">
        <v>627</v>
      </c>
      <c r="C172" s="25">
        <v>56520</v>
      </c>
      <c r="D172" s="24" t="s">
        <v>628</v>
      </c>
      <c r="E172" s="24" t="s">
        <v>629</v>
      </c>
      <c r="F172" s="24" t="s">
        <v>722</v>
      </c>
      <c r="G172" s="24" t="s">
        <v>638</v>
      </c>
      <c r="H172" s="24" t="s">
        <v>639</v>
      </c>
      <c r="I172" s="24" t="s">
        <v>25</v>
      </c>
      <c r="J172" s="26">
        <v>3.1</v>
      </c>
      <c r="K172" s="24" t="s">
        <v>89</v>
      </c>
      <c r="L172" s="25" t="s">
        <v>708</v>
      </c>
      <c r="M172" s="25" t="s">
        <v>710</v>
      </c>
      <c r="N172" s="27">
        <v>3000</v>
      </c>
      <c r="O172" s="25">
        <v>1</v>
      </c>
      <c r="P172" s="27">
        <v>3000</v>
      </c>
      <c r="Q172" s="28">
        <v>487</v>
      </c>
      <c r="R172" s="28" t="s">
        <v>995</v>
      </c>
      <c r="S172" s="29">
        <v>893</v>
      </c>
    </row>
    <row r="173" spans="1:19" ht="150" x14ac:dyDescent="0.25">
      <c r="A173" s="16" t="s">
        <v>923</v>
      </c>
      <c r="B173" s="17" t="s">
        <v>525</v>
      </c>
      <c r="C173" s="18">
        <v>54100</v>
      </c>
      <c r="D173" s="17" t="s">
        <v>526</v>
      </c>
      <c r="E173" s="17" t="s">
        <v>527</v>
      </c>
      <c r="F173" s="17" t="s">
        <v>722</v>
      </c>
      <c r="G173" s="17" t="s">
        <v>530</v>
      </c>
      <c r="H173" s="17" t="s">
        <v>531</v>
      </c>
      <c r="I173" s="17" t="s">
        <v>25</v>
      </c>
      <c r="J173" s="19">
        <v>1.5</v>
      </c>
      <c r="K173" s="17" t="s">
        <v>168</v>
      </c>
      <c r="L173" s="18" t="s">
        <v>708</v>
      </c>
      <c r="M173" s="18" t="s">
        <v>710</v>
      </c>
      <c r="N173" s="20">
        <v>1000</v>
      </c>
      <c r="O173" s="18">
        <v>1</v>
      </c>
      <c r="P173" s="20">
        <v>1000</v>
      </c>
      <c r="Q173" s="21">
        <v>388</v>
      </c>
      <c r="R173" s="21" t="s">
        <v>996</v>
      </c>
      <c r="S173" s="22">
        <v>658</v>
      </c>
    </row>
    <row r="174" spans="1:19" ht="90" x14ac:dyDescent="0.25">
      <c r="A174" s="23" t="s">
        <v>926</v>
      </c>
      <c r="B174" s="24" t="s">
        <v>525</v>
      </c>
      <c r="C174" s="25">
        <v>53550</v>
      </c>
      <c r="D174" s="24" t="s">
        <v>534</v>
      </c>
      <c r="E174" s="24" t="s">
        <v>535</v>
      </c>
      <c r="F174" s="24" t="s">
        <v>722</v>
      </c>
      <c r="G174" s="24" t="s">
        <v>538</v>
      </c>
      <c r="H174" s="24" t="s">
        <v>539</v>
      </c>
      <c r="I174" s="24" t="s">
        <v>25</v>
      </c>
      <c r="J174" s="26">
        <v>1.3</v>
      </c>
      <c r="K174" s="24" t="s">
        <v>7</v>
      </c>
      <c r="L174" s="25" t="s">
        <v>708</v>
      </c>
      <c r="M174" s="25" t="s">
        <v>710</v>
      </c>
      <c r="N174" s="27">
        <v>2500</v>
      </c>
      <c r="O174" s="25">
        <v>1</v>
      </c>
      <c r="P174" s="27">
        <v>2500</v>
      </c>
      <c r="Q174" s="28">
        <v>416</v>
      </c>
      <c r="R174" s="28" t="s">
        <v>996</v>
      </c>
      <c r="S174" s="29">
        <v>704</v>
      </c>
    </row>
    <row r="175" spans="1:19" ht="75" x14ac:dyDescent="0.25">
      <c r="A175" s="16" t="s">
        <v>927</v>
      </c>
      <c r="B175" s="17" t="s">
        <v>525</v>
      </c>
      <c r="C175" s="18">
        <v>54100</v>
      </c>
      <c r="D175" s="17" t="s">
        <v>534</v>
      </c>
      <c r="E175" s="17" t="s">
        <v>535</v>
      </c>
      <c r="F175" s="17" t="s">
        <v>722</v>
      </c>
      <c r="G175" s="17" t="s">
        <v>540</v>
      </c>
      <c r="H175" s="17" t="s">
        <v>541</v>
      </c>
      <c r="I175" s="17" t="s">
        <v>25</v>
      </c>
      <c r="J175" s="19">
        <v>1.3</v>
      </c>
      <c r="K175" s="17" t="s">
        <v>7</v>
      </c>
      <c r="L175" s="18" t="s">
        <v>708</v>
      </c>
      <c r="M175" s="18" t="s">
        <v>710</v>
      </c>
      <c r="N175" s="20">
        <v>2425</v>
      </c>
      <c r="O175" s="18">
        <v>1</v>
      </c>
      <c r="P175" s="20">
        <v>2425</v>
      </c>
      <c r="Q175" s="21">
        <v>416</v>
      </c>
      <c r="R175" s="21" t="s">
        <v>996</v>
      </c>
      <c r="S175" s="22">
        <v>705</v>
      </c>
    </row>
    <row r="176" spans="1:19" ht="90" x14ac:dyDescent="0.25">
      <c r="A176" s="16" t="s">
        <v>925</v>
      </c>
      <c r="B176" s="17" t="s">
        <v>525</v>
      </c>
      <c r="C176" s="18">
        <v>59110</v>
      </c>
      <c r="D176" s="17" t="s">
        <v>534</v>
      </c>
      <c r="E176" s="17" t="s">
        <v>535</v>
      </c>
      <c r="F176" s="17" t="s">
        <v>722</v>
      </c>
      <c r="G176" s="17" t="s">
        <v>536</v>
      </c>
      <c r="H176" s="17" t="s">
        <v>537</v>
      </c>
      <c r="I176" s="17" t="s">
        <v>25</v>
      </c>
      <c r="J176" s="19">
        <v>1.3</v>
      </c>
      <c r="K176" s="17" t="s">
        <v>89</v>
      </c>
      <c r="L176" s="18" t="s">
        <v>710</v>
      </c>
      <c r="M176" s="18" t="s">
        <v>710</v>
      </c>
      <c r="N176" s="20">
        <v>10000</v>
      </c>
      <c r="O176" s="18">
        <v>1</v>
      </c>
      <c r="P176" s="20">
        <v>10000</v>
      </c>
      <c r="Q176" s="21">
        <v>417</v>
      </c>
      <c r="R176" s="21" t="s">
        <v>995</v>
      </c>
      <c r="S176" s="22">
        <v>706</v>
      </c>
    </row>
    <row r="177" spans="1:19" ht="90" x14ac:dyDescent="0.25">
      <c r="A177" s="16" t="s">
        <v>984</v>
      </c>
      <c r="B177" s="17" t="s">
        <v>96</v>
      </c>
      <c r="C177" s="18">
        <v>54101</v>
      </c>
      <c r="D177" s="17" t="s">
        <v>687</v>
      </c>
      <c r="E177" s="17" t="s">
        <v>688</v>
      </c>
      <c r="F177" s="17" t="s">
        <v>722</v>
      </c>
      <c r="G177" s="17" t="s">
        <v>695</v>
      </c>
      <c r="H177" s="17" t="s">
        <v>696</v>
      </c>
      <c r="I177" s="17" t="s">
        <v>25</v>
      </c>
      <c r="J177" s="19" t="s">
        <v>690</v>
      </c>
      <c r="K177" s="17" t="s">
        <v>28</v>
      </c>
      <c r="L177" s="18" t="s">
        <v>710</v>
      </c>
      <c r="M177" s="18" t="s">
        <v>710</v>
      </c>
      <c r="N177" s="20">
        <v>1</v>
      </c>
      <c r="O177" s="18">
        <v>46250</v>
      </c>
      <c r="P177" s="20">
        <v>46250</v>
      </c>
      <c r="Q177" s="21">
        <v>348</v>
      </c>
      <c r="R177" s="21" t="s">
        <v>995</v>
      </c>
      <c r="S177" s="22">
        <v>608</v>
      </c>
    </row>
    <row r="178" spans="1:19" ht="90" x14ac:dyDescent="0.25">
      <c r="A178" s="23" t="s">
        <v>985</v>
      </c>
      <c r="B178" s="24" t="s">
        <v>96</v>
      </c>
      <c r="C178" s="25">
        <v>54101</v>
      </c>
      <c r="D178" s="24" t="s">
        <v>687</v>
      </c>
      <c r="E178" s="24" t="s">
        <v>688</v>
      </c>
      <c r="F178" s="24" t="s">
        <v>722</v>
      </c>
      <c r="G178" s="24" t="s">
        <v>697</v>
      </c>
      <c r="H178" s="24" t="s">
        <v>698</v>
      </c>
      <c r="I178" s="24" t="s">
        <v>25</v>
      </c>
      <c r="J178" s="26" t="s">
        <v>690</v>
      </c>
      <c r="K178" s="24" t="s">
        <v>28</v>
      </c>
      <c r="L178" s="25" t="s">
        <v>710</v>
      </c>
      <c r="M178" s="25" t="s">
        <v>710</v>
      </c>
      <c r="N178" s="27">
        <v>1</v>
      </c>
      <c r="O178" s="25">
        <v>400</v>
      </c>
      <c r="P178" s="27">
        <v>400</v>
      </c>
      <c r="Q178" s="28">
        <v>348</v>
      </c>
      <c r="R178" s="28" t="s">
        <v>995</v>
      </c>
      <c r="S178" s="29">
        <v>608</v>
      </c>
    </row>
    <row r="179" spans="1:19" ht="135" x14ac:dyDescent="0.25">
      <c r="A179" s="16" t="s">
        <v>986</v>
      </c>
      <c r="B179" s="17" t="s">
        <v>96</v>
      </c>
      <c r="C179" s="18">
        <v>55400</v>
      </c>
      <c r="D179" s="17" t="s">
        <v>687</v>
      </c>
      <c r="E179" s="17" t="s">
        <v>688</v>
      </c>
      <c r="F179" s="17" t="s">
        <v>722</v>
      </c>
      <c r="G179" s="17" t="s">
        <v>699</v>
      </c>
      <c r="H179" s="17" t="s">
        <v>700</v>
      </c>
      <c r="I179" s="17" t="s">
        <v>25</v>
      </c>
      <c r="J179" s="19" t="s">
        <v>690</v>
      </c>
      <c r="K179" s="17" t="s">
        <v>89</v>
      </c>
      <c r="L179" s="18" t="s">
        <v>710</v>
      </c>
      <c r="M179" s="18" t="s">
        <v>710</v>
      </c>
      <c r="N179" s="20">
        <v>250</v>
      </c>
      <c r="O179" s="18">
        <v>1</v>
      </c>
      <c r="P179" s="20">
        <v>250</v>
      </c>
      <c r="Q179" s="21">
        <v>348</v>
      </c>
      <c r="R179" s="21" t="s">
        <v>995</v>
      </c>
      <c r="S179" s="22">
        <v>608</v>
      </c>
    </row>
    <row r="180" spans="1:19" ht="75" x14ac:dyDescent="0.25">
      <c r="A180" s="23" t="s">
        <v>987</v>
      </c>
      <c r="B180" s="24" t="s">
        <v>96</v>
      </c>
      <c r="C180" s="25">
        <v>53210</v>
      </c>
      <c r="D180" s="24" t="s">
        <v>687</v>
      </c>
      <c r="E180" s="24" t="s">
        <v>688</v>
      </c>
      <c r="F180" s="24" t="s">
        <v>722</v>
      </c>
      <c r="G180" s="24" t="s">
        <v>701</v>
      </c>
      <c r="H180" s="24" t="s">
        <v>702</v>
      </c>
      <c r="I180" s="24" t="s">
        <v>25</v>
      </c>
      <c r="J180" s="26" t="s">
        <v>690</v>
      </c>
      <c r="K180" s="24" t="s">
        <v>14</v>
      </c>
      <c r="L180" s="25" t="s">
        <v>710</v>
      </c>
      <c r="M180" s="25" t="s">
        <v>710</v>
      </c>
      <c r="N180" s="27">
        <v>950</v>
      </c>
      <c r="O180" s="25">
        <v>1</v>
      </c>
      <c r="P180" s="27">
        <v>950</v>
      </c>
      <c r="Q180" s="28">
        <v>348</v>
      </c>
      <c r="R180" s="28" t="s">
        <v>995</v>
      </c>
      <c r="S180" s="29">
        <v>608</v>
      </c>
    </row>
    <row r="181" spans="1:19" ht="90" x14ac:dyDescent="0.25">
      <c r="A181" s="16" t="s">
        <v>988</v>
      </c>
      <c r="B181" s="17" t="s">
        <v>96</v>
      </c>
      <c r="C181" s="18">
        <v>53920</v>
      </c>
      <c r="D181" s="17" t="s">
        <v>687</v>
      </c>
      <c r="E181" s="17" t="s">
        <v>688</v>
      </c>
      <c r="F181" s="17" t="s">
        <v>722</v>
      </c>
      <c r="G181" s="17" t="s">
        <v>703</v>
      </c>
      <c r="H181" s="17" t="s">
        <v>704</v>
      </c>
      <c r="I181" s="17" t="s">
        <v>25</v>
      </c>
      <c r="J181" s="19" t="s">
        <v>690</v>
      </c>
      <c r="K181" s="17" t="s">
        <v>28</v>
      </c>
      <c r="L181" s="18" t="s">
        <v>710</v>
      </c>
      <c r="M181" s="18" t="s">
        <v>710</v>
      </c>
      <c r="N181" s="20">
        <v>400</v>
      </c>
      <c r="O181" s="18">
        <v>1</v>
      </c>
      <c r="P181" s="20">
        <v>400</v>
      </c>
      <c r="Q181" s="21">
        <v>348</v>
      </c>
      <c r="R181" s="21" t="s">
        <v>995</v>
      </c>
      <c r="S181" s="22">
        <v>608</v>
      </c>
    </row>
    <row r="182" spans="1:19" ht="90" x14ac:dyDescent="0.25">
      <c r="A182" s="23" t="s">
        <v>983</v>
      </c>
      <c r="B182" s="24" t="s">
        <v>96</v>
      </c>
      <c r="C182" s="25">
        <v>53920</v>
      </c>
      <c r="D182" s="24" t="s">
        <v>687</v>
      </c>
      <c r="E182" s="24" t="s">
        <v>688</v>
      </c>
      <c r="F182" s="24" t="s">
        <v>722</v>
      </c>
      <c r="G182" s="24" t="s">
        <v>693</v>
      </c>
      <c r="H182" s="24" t="s">
        <v>694</v>
      </c>
      <c r="I182" s="24" t="s">
        <v>25</v>
      </c>
      <c r="J182" s="26">
        <v>1.4</v>
      </c>
      <c r="K182" s="24" t="s">
        <v>28</v>
      </c>
      <c r="L182" s="25" t="s">
        <v>710</v>
      </c>
      <c r="M182" s="25" t="s">
        <v>710</v>
      </c>
      <c r="N182" s="27">
        <v>7600</v>
      </c>
      <c r="O182" s="25">
        <v>1</v>
      </c>
      <c r="P182" s="27">
        <v>7600</v>
      </c>
      <c r="Q182" s="28">
        <v>349</v>
      </c>
      <c r="R182" s="28" t="s">
        <v>995</v>
      </c>
      <c r="S182" s="29">
        <v>609</v>
      </c>
    </row>
    <row r="183" spans="1:19" ht="75" x14ac:dyDescent="0.25">
      <c r="A183" s="16" t="s">
        <v>770</v>
      </c>
      <c r="B183" s="17" t="s">
        <v>96</v>
      </c>
      <c r="C183" s="18">
        <v>54100</v>
      </c>
      <c r="D183" s="17" t="s">
        <v>97</v>
      </c>
      <c r="E183" s="17" t="s">
        <v>98</v>
      </c>
      <c r="F183" s="17" t="s">
        <v>722</v>
      </c>
      <c r="G183" s="17" t="s">
        <v>101</v>
      </c>
      <c r="H183" s="17" t="s">
        <v>102</v>
      </c>
      <c r="I183" s="17" t="s">
        <v>25</v>
      </c>
      <c r="J183" s="19" t="s">
        <v>100</v>
      </c>
      <c r="K183" s="17" t="s">
        <v>14</v>
      </c>
      <c r="L183" s="18" t="s">
        <v>708</v>
      </c>
      <c r="M183" s="18" t="s">
        <v>710</v>
      </c>
      <c r="N183" s="20">
        <v>30000</v>
      </c>
      <c r="O183" s="18">
        <v>1</v>
      </c>
      <c r="P183" s="20">
        <v>30000</v>
      </c>
      <c r="Q183" s="21">
        <v>350</v>
      </c>
      <c r="R183" s="21" t="s">
        <v>996</v>
      </c>
      <c r="S183" s="22">
        <v>910</v>
      </c>
    </row>
    <row r="184" spans="1:19" ht="75" x14ac:dyDescent="0.25">
      <c r="A184" s="23" t="s">
        <v>975</v>
      </c>
      <c r="B184" s="24" t="s">
        <v>96</v>
      </c>
      <c r="C184" s="25">
        <v>53550</v>
      </c>
      <c r="D184" s="24" t="s">
        <v>673</v>
      </c>
      <c r="E184" s="24" t="s">
        <v>674</v>
      </c>
      <c r="F184" s="24" t="s">
        <v>722</v>
      </c>
      <c r="G184" s="24" t="s">
        <v>675</v>
      </c>
      <c r="H184" s="24" t="s">
        <v>727</v>
      </c>
      <c r="I184" s="24" t="s">
        <v>25</v>
      </c>
      <c r="J184" s="26">
        <v>1.3</v>
      </c>
      <c r="K184" s="24" t="s">
        <v>112</v>
      </c>
      <c r="L184" s="25" t="s">
        <v>708</v>
      </c>
      <c r="M184" s="25" t="s">
        <v>710</v>
      </c>
      <c r="N184" s="27">
        <v>28700</v>
      </c>
      <c r="O184" s="25">
        <v>1</v>
      </c>
      <c r="P184" s="27">
        <v>60150</v>
      </c>
      <c r="Q184" s="28">
        <v>423</v>
      </c>
      <c r="R184" s="28" t="s">
        <v>996</v>
      </c>
      <c r="S184" s="29">
        <v>720</v>
      </c>
    </row>
    <row r="185" spans="1:19" ht="105" x14ac:dyDescent="0.25">
      <c r="A185" s="16" t="s">
        <v>976</v>
      </c>
      <c r="B185" s="17" t="s">
        <v>96</v>
      </c>
      <c r="C185" s="18">
        <v>53550</v>
      </c>
      <c r="D185" s="17" t="s">
        <v>673</v>
      </c>
      <c r="E185" s="17" t="s">
        <v>674</v>
      </c>
      <c r="F185" s="17" t="s">
        <v>722</v>
      </c>
      <c r="G185" s="17" t="s">
        <v>676</v>
      </c>
      <c r="H185" s="17" t="s">
        <v>677</v>
      </c>
      <c r="I185" s="17" t="s">
        <v>25</v>
      </c>
      <c r="J185" s="19">
        <v>1.3</v>
      </c>
      <c r="K185" s="17" t="s">
        <v>112</v>
      </c>
      <c r="L185" s="18" t="s">
        <v>708</v>
      </c>
      <c r="M185" s="18" t="s">
        <v>710</v>
      </c>
      <c r="N185" s="20">
        <v>8000</v>
      </c>
      <c r="O185" s="18">
        <v>1</v>
      </c>
      <c r="P185" s="20">
        <v>10000</v>
      </c>
      <c r="Q185" s="21">
        <v>423</v>
      </c>
      <c r="R185" s="21" t="s">
        <v>996</v>
      </c>
      <c r="S185" s="22">
        <v>720</v>
      </c>
    </row>
    <row r="186" spans="1:19" ht="120" x14ac:dyDescent="0.25">
      <c r="A186" s="16" t="s">
        <v>980</v>
      </c>
      <c r="B186" s="17" t="s">
        <v>96</v>
      </c>
      <c r="C186" s="18">
        <v>53500</v>
      </c>
      <c r="D186" s="17" t="s">
        <v>673</v>
      </c>
      <c r="E186" s="17" t="s">
        <v>674</v>
      </c>
      <c r="F186" s="17" t="s">
        <v>722</v>
      </c>
      <c r="G186" s="17" t="s">
        <v>684</v>
      </c>
      <c r="H186" s="17" t="s">
        <v>685</v>
      </c>
      <c r="I186" s="17" t="s">
        <v>25</v>
      </c>
      <c r="J186" s="19" t="s">
        <v>680</v>
      </c>
      <c r="K186" s="17" t="s">
        <v>686</v>
      </c>
      <c r="L186" s="18" t="s">
        <v>710</v>
      </c>
      <c r="M186" s="18" t="s">
        <v>710</v>
      </c>
      <c r="N186" s="20">
        <v>38000</v>
      </c>
      <c r="O186" s="18">
        <v>1</v>
      </c>
      <c r="P186" s="20">
        <v>38000</v>
      </c>
      <c r="Q186" s="21">
        <v>424</v>
      </c>
      <c r="R186" s="21" t="s">
        <v>996</v>
      </c>
      <c r="S186" s="22">
        <v>721</v>
      </c>
    </row>
    <row r="187" spans="1:19" ht="90" x14ac:dyDescent="0.25">
      <c r="A187" s="23" t="s">
        <v>912</v>
      </c>
      <c r="B187" s="24" t="s">
        <v>493</v>
      </c>
      <c r="C187" s="25">
        <v>53300</v>
      </c>
      <c r="D187" s="24" t="s">
        <v>494</v>
      </c>
      <c r="E187" s="24" t="s">
        <v>495</v>
      </c>
      <c r="F187" s="24" t="s">
        <v>722</v>
      </c>
      <c r="G187" s="24" t="s">
        <v>501</v>
      </c>
      <c r="H187" s="24" t="s">
        <v>502</v>
      </c>
      <c r="I187" s="24" t="s">
        <v>25</v>
      </c>
      <c r="J187" s="26" t="s">
        <v>503</v>
      </c>
      <c r="K187" s="24" t="s">
        <v>28</v>
      </c>
      <c r="L187" s="25" t="s">
        <v>708</v>
      </c>
      <c r="M187" s="25" t="s">
        <v>710</v>
      </c>
      <c r="N187" s="27">
        <v>5000</v>
      </c>
      <c r="O187" s="25">
        <v>1</v>
      </c>
      <c r="P187" s="27">
        <v>5000</v>
      </c>
      <c r="Q187" s="28">
        <v>395</v>
      </c>
      <c r="R187" s="28" t="s">
        <v>995</v>
      </c>
      <c r="S187" s="29">
        <v>670</v>
      </c>
    </row>
    <row r="188" spans="1:19" ht="90" x14ac:dyDescent="0.25">
      <c r="A188" s="16" t="s">
        <v>905</v>
      </c>
      <c r="B188" s="17" t="s">
        <v>473</v>
      </c>
      <c r="C188" s="18">
        <v>53210</v>
      </c>
      <c r="D188" s="17" t="s">
        <v>477</v>
      </c>
      <c r="E188" s="17" t="s">
        <v>478</v>
      </c>
      <c r="F188" s="17" t="s">
        <v>722</v>
      </c>
      <c r="G188" s="17" t="s">
        <v>479</v>
      </c>
      <c r="H188" s="17" t="s">
        <v>480</v>
      </c>
      <c r="I188" s="17" t="s">
        <v>25</v>
      </c>
      <c r="J188" s="19">
        <v>1.2</v>
      </c>
      <c r="K188" s="17" t="s">
        <v>28</v>
      </c>
      <c r="L188" s="18" t="s">
        <v>708</v>
      </c>
      <c r="M188" s="18" t="s">
        <v>710</v>
      </c>
      <c r="N188" s="20">
        <v>216</v>
      </c>
      <c r="O188" s="18">
        <v>1</v>
      </c>
      <c r="P188" s="20">
        <v>216</v>
      </c>
      <c r="Q188" s="21">
        <v>337</v>
      </c>
      <c r="R188" s="21" t="s">
        <v>995</v>
      </c>
      <c r="S188" s="22">
        <v>593</v>
      </c>
    </row>
    <row r="189" spans="1:19" ht="90" x14ac:dyDescent="0.25">
      <c r="A189" s="23" t="s">
        <v>906</v>
      </c>
      <c r="B189" s="24" t="s">
        <v>473</v>
      </c>
      <c r="C189" s="25">
        <v>53210</v>
      </c>
      <c r="D189" s="24" t="s">
        <v>481</v>
      </c>
      <c r="E189" s="24" t="s">
        <v>482</v>
      </c>
      <c r="F189" s="24" t="s">
        <v>722</v>
      </c>
      <c r="G189" s="24" t="s">
        <v>483</v>
      </c>
      <c r="H189" s="24" t="s">
        <v>484</v>
      </c>
      <c r="I189" s="24" t="s">
        <v>25</v>
      </c>
      <c r="J189" s="26">
        <v>1.2</v>
      </c>
      <c r="K189" s="24" t="s">
        <v>28</v>
      </c>
      <c r="L189" s="25" t="s">
        <v>708</v>
      </c>
      <c r="M189" s="25" t="s">
        <v>710</v>
      </c>
      <c r="N189" s="27">
        <v>90</v>
      </c>
      <c r="O189" s="25">
        <v>1</v>
      </c>
      <c r="P189" s="27">
        <v>90</v>
      </c>
      <c r="Q189" s="28">
        <v>337</v>
      </c>
      <c r="R189" s="28" t="s">
        <v>995</v>
      </c>
      <c r="S189" s="29">
        <v>593</v>
      </c>
    </row>
    <row r="190" spans="1:19" ht="90" x14ac:dyDescent="0.25">
      <c r="A190" s="16" t="s">
        <v>907</v>
      </c>
      <c r="B190" s="17" t="s">
        <v>473</v>
      </c>
      <c r="C190" s="18">
        <v>53210</v>
      </c>
      <c r="D190" s="17" t="s">
        <v>485</v>
      </c>
      <c r="E190" s="17" t="s">
        <v>486</v>
      </c>
      <c r="F190" s="17" t="s">
        <v>722</v>
      </c>
      <c r="G190" s="17" t="s">
        <v>487</v>
      </c>
      <c r="H190" s="17" t="s">
        <v>488</v>
      </c>
      <c r="I190" s="17" t="s">
        <v>25</v>
      </c>
      <c r="J190" s="19">
        <v>1.2</v>
      </c>
      <c r="K190" s="17" t="s">
        <v>28</v>
      </c>
      <c r="L190" s="18" t="s">
        <v>708</v>
      </c>
      <c r="M190" s="18" t="s">
        <v>710</v>
      </c>
      <c r="N190" s="20">
        <v>90</v>
      </c>
      <c r="O190" s="18">
        <v>1</v>
      </c>
      <c r="P190" s="20">
        <v>90</v>
      </c>
      <c r="Q190" s="21">
        <v>337</v>
      </c>
      <c r="R190" s="21" t="s">
        <v>995</v>
      </c>
      <c r="S190" s="22">
        <v>593</v>
      </c>
    </row>
    <row r="191" spans="1:19" ht="90" x14ac:dyDescent="0.25">
      <c r="A191" s="23" t="s">
        <v>908</v>
      </c>
      <c r="B191" s="24" t="s">
        <v>473</v>
      </c>
      <c r="C191" s="25">
        <v>53210</v>
      </c>
      <c r="D191" s="24" t="s">
        <v>489</v>
      </c>
      <c r="E191" s="24" t="s">
        <v>490</v>
      </c>
      <c r="F191" s="24" t="s">
        <v>722</v>
      </c>
      <c r="G191" s="24" t="s">
        <v>491</v>
      </c>
      <c r="H191" s="24" t="s">
        <v>492</v>
      </c>
      <c r="I191" s="24" t="s">
        <v>25</v>
      </c>
      <c r="J191" s="26">
        <v>1.2</v>
      </c>
      <c r="K191" s="24" t="s">
        <v>28</v>
      </c>
      <c r="L191" s="25" t="s">
        <v>708</v>
      </c>
      <c r="M191" s="25" t="s">
        <v>710</v>
      </c>
      <c r="N191" s="27">
        <v>75</v>
      </c>
      <c r="O191" s="25">
        <v>1</v>
      </c>
      <c r="P191" s="27">
        <v>75</v>
      </c>
      <c r="Q191" s="28">
        <v>337</v>
      </c>
      <c r="R191" s="28" t="s">
        <v>995</v>
      </c>
      <c r="S191" s="29">
        <v>593</v>
      </c>
    </row>
    <row r="192" spans="1:19" ht="165" x14ac:dyDescent="0.25">
      <c r="A192" s="23" t="s">
        <v>953</v>
      </c>
      <c r="B192" s="24" t="s">
        <v>604</v>
      </c>
      <c r="C192" s="25">
        <v>54100</v>
      </c>
      <c r="D192" s="24" t="s">
        <v>605</v>
      </c>
      <c r="E192" s="24" t="s">
        <v>606</v>
      </c>
      <c r="F192" s="24" t="s">
        <v>722</v>
      </c>
      <c r="G192" s="24" t="s">
        <v>614</v>
      </c>
      <c r="H192" s="24" t="s">
        <v>615</v>
      </c>
      <c r="I192" s="24" t="s">
        <v>25</v>
      </c>
      <c r="J192" s="26" t="s">
        <v>609</v>
      </c>
      <c r="K192" s="24" t="s">
        <v>14</v>
      </c>
      <c r="L192" s="25" t="s">
        <v>708</v>
      </c>
      <c r="M192" s="25" t="s">
        <v>710</v>
      </c>
      <c r="N192" s="27">
        <v>1500</v>
      </c>
      <c r="O192" s="25">
        <v>1</v>
      </c>
      <c r="P192" s="27">
        <v>1500</v>
      </c>
      <c r="Q192" s="28">
        <v>438</v>
      </c>
      <c r="R192" s="28" t="s">
        <v>995</v>
      </c>
      <c r="S192" s="29">
        <v>768</v>
      </c>
    </row>
    <row r="193" spans="1:19" ht="225" x14ac:dyDescent="0.25">
      <c r="A193" s="23" t="s">
        <v>955</v>
      </c>
      <c r="B193" s="24" t="s">
        <v>604</v>
      </c>
      <c r="C193" s="25">
        <v>57705</v>
      </c>
      <c r="D193" s="24" t="s">
        <v>605</v>
      </c>
      <c r="E193" s="24" t="s">
        <v>606</v>
      </c>
      <c r="F193" s="24" t="s">
        <v>722</v>
      </c>
      <c r="G193" s="24" t="s">
        <v>620</v>
      </c>
      <c r="H193" s="24" t="s">
        <v>621</v>
      </c>
      <c r="I193" s="24" t="s">
        <v>25</v>
      </c>
      <c r="J193" s="26" t="s">
        <v>609</v>
      </c>
      <c r="K193" s="24" t="s">
        <v>14</v>
      </c>
      <c r="L193" s="25" t="s">
        <v>708</v>
      </c>
      <c r="M193" s="25" t="s">
        <v>710</v>
      </c>
      <c r="N193" s="27">
        <v>4600</v>
      </c>
      <c r="O193" s="25">
        <v>1</v>
      </c>
      <c r="P193" s="27">
        <v>4600</v>
      </c>
      <c r="Q193" s="28">
        <v>438</v>
      </c>
      <c r="R193" s="28" t="s">
        <v>995</v>
      </c>
      <c r="S193" s="29">
        <v>912</v>
      </c>
    </row>
    <row r="194" spans="1:19" ht="180" x14ac:dyDescent="0.25">
      <c r="A194" s="23" t="s">
        <v>951</v>
      </c>
      <c r="B194" s="24" t="s">
        <v>604</v>
      </c>
      <c r="C194" s="25">
        <v>55400</v>
      </c>
      <c r="D194" s="24" t="s">
        <v>605</v>
      </c>
      <c r="E194" s="24" t="s">
        <v>606</v>
      </c>
      <c r="F194" s="24" t="s">
        <v>722</v>
      </c>
      <c r="G194" s="24" t="s">
        <v>610</v>
      </c>
      <c r="H194" s="24" t="s">
        <v>611</v>
      </c>
      <c r="I194" s="24" t="s">
        <v>25</v>
      </c>
      <c r="J194" s="26" t="s">
        <v>573</v>
      </c>
      <c r="K194" s="24" t="s">
        <v>14</v>
      </c>
      <c r="L194" s="25" t="s">
        <v>710</v>
      </c>
      <c r="M194" s="25" t="s">
        <v>710</v>
      </c>
      <c r="N194" s="27">
        <v>295</v>
      </c>
      <c r="O194" s="25">
        <v>1</v>
      </c>
      <c r="P194" s="27">
        <v>295</v>
      </c>
      <c r="Q194" s="28">
        <v>439</v>
      </c>
      <c r="R194" s="28" t="s">
        <v>995</v>
      </c>
      <c r="S194" s="29">
        <v>769</v>
      </c>
    </row>
    <row r="195" spans="1:19" ht="75" x14ac:dyDescent="0.25">
      <c r="A195" s="23" t="s">
        <v>835</v>
      </c>
      <c r="B195" s="24" t="s">
        <v>274</v>
      </c>
      <c r="C195" s="25">
        <v>51320</v>
      </c>
      <c r="D195" s="24" t="s">
        <v>283</v>
      </c>
      <c r="E195" s="24" t="s">
        <v>284</v>
      </c>
      <c r="F195" s="24" t="s">
        <v>720</v>
      </c>
      <c r="G195" s="24" t="s">
        <v>291</v>
      </c>
      <c r="H195" s="24" t="s">
        <v>292</v>
      </c>
      <c r="I195" s="24" t="s">
        <v>229</v>
      </c>
      <c r="J195" s="26" t="s">
        <v>174</v>
      </c>
      <c r="K195" s="24" t="s">
        <v>14</v>
      </c>
      <c r="L195" s="25" t="s">
        <v>710</v>
      </c>
      <c r="M195" s="25" t="s">
        <v>708</v>
      </c>
      <c r="N195" s="27">
        <v>4600</v>
      </c>
      <c r="O195" s="25">
        <v>1</v>
      </c>
      <c r="P195" s="27">
        <v>6500</v>
      </c>
      <c r="Q195" s="28">
        <v>298</v>
      </c>
      <c r="R195" s="28" t="s">
        <v>995</v>
      </c>
      <c r="S195" s="29">
        <v>518</v>
      </c>
    </row>
    <row r="196" spans="1:19" ht="75" x14ac:dyDescent="0.25">
      <c r="A196" s="23" t="s">
        <v>867</v>
      </c>
      <c r="B196" s="24" t="s">
        <v>344</v>
      </c>
      <c r="C196" s="25">
        <v>51320</v>
      </c>
      <c r="D196" s="24" t="s">
        <v>345</v>
      </c>
      <c r="E196" s="24" t="s">
        <v>346</v>
      </c>
      <c r="F196" s="24" t="s">
        <v>720</v>
      </c>
      <c r="G196" s="24" t="s">
        <v>379</v>
      </c>
      <c r="H196" s="24" t="s">
        <v>380</v>
      </c>
      <c r="I196" s="24" t="s">
        <v>229</v>
      </c>
      <c r="J196" s="26" t="s">
        <v>349</v>
      </c>
      <c r="K196" s="24" t="s">
        <v>14</v>
      </c>
      <c r="L196" s="25" t="s">
        <v>710</v>
      </c>
      <c r="M196" s="25" t="s">
        <v>708</v>
      </c>
      <c r="N196" s="27">
        <v>7000</v>
      </c>
      <c r="O196" s="25">
        <v>1</v>
      </c>
      <c r="P196" s="27">
        <v>6500</v>
      </c>
      <c r="Q196" s="28">
        <v>402</v>
      </c>
      <c r="R196" s="28" t="s">
        <v>995</v>
      </c>
      <c r="S196" s="29">
        <v>785</v>
      </c>
    </row>
    <row r="197" spans="1:19" ht="75" x14ac:dyDescent="0.25">
      <c r="A197" s="41" t="s">
        <v>902</v>
      </c>
      <c r="B197" s="24" t="s">
        <v>465</v>
      </c>
      <c r="C197" s="25">
        <v>51320</v>
      </c>
      <c r="D197" s="24" t="s">
        <v>466</v>
      </c>
      <c r="E197" s="24" t="s">
        <v>188</v>
      </c>
      <c r="F197" s="24" t="s">
        <v>723</v>
      </c>
      <c r="G197" s="24" t="s">
        <v>469</v>
      </c>
      <c r="H197" s="24" t="s">
        <v>470</v>
      </c>
      <c r="I197" s="24" t="s">
        <v>229</v>
      </c>
      <c r="J197" s="26">
        <v>4.0999999999999996</v>
      </c>
      <c r="K197" s="24" t="s">
        <v>14</v>
      </c>
      <c r="L197" s="25" t="s">
        <v>710</v>
      </c>
      <c r="M197" s="25" t="s">
        <v>708</v>
      </c>
      <c r="N197" s="27">
        <v>4600</v>
      </c>
      <c r="O197" s="25">
        <v>2</v>
      </c>
      <c r="P197" s="47">
        <f>6500*2</f>
        <v>13000</v>
      </c>
      <c r="Q197" s="28">
        <v>459</v>
      </c>
      <c r="R197" s="28" t="s">
        <v>995</v>
      </c>
      <c r="S197" s="29">
        <v>815</v>
      </c>
    </row>
    <row r="198" spans="1:19" ht="150" x14ac:dyDescent="0.25">
      <c r="A198" s="23" t="s">
        <v>813</v>
      </c>
      <c r="B198" s="24" t="s">
        <v>217</v>
      </c>
      <c r="C198" s="25">
        <v>51320</v>
      </c>
      <c r="D198" s="24" t="s">
        <v>218</v>
      </c>
      <c r="E198" s="24" t="s">
        <v>219</v>
      </c>
      <c r="F198" s="24" t="s">
        <v>722</v>
      </c>
      <c r="G198" s="24" t="s">
        <v>227</v>
      </c>
      <c r="H198" s="24" t="s">
        <v>228</v>
      </c>
      <c r="I198" s="24" t="s">
        <v>229</v>
      </c>
      <c r="J198" s="26"/>
      <c r="K198" s="24" t="s">
        <v>112</v>
      </c>
      <c r="L198" s="25" t="s">
        <v>710</v>
      </c>
      <c r="M198" s="25" t="s">
        <v>708</v>
      </c>
      <c r="N198" s="27">
        <v>4600</v>
      </c>
      <c r="O198" s="25">
        <v>2</v>
      </c>
      <c r="P198" s="27">
        <f>6500*2</f>
        <v>13000</v>
      </c>
      <c r="Q198" s="28">
        <v>392</v>
      </c>
      <c r="R198" s="28" t="s">
        <v>995</v>
      </c>
      <c r="S198" s="29">
        <v>665</v>
      </c>
    </row>
    <row r="199" spans="1:19" ht="195" x14ac:dyDescent="0.25">
      <c r="A199" s="41" t="s">
        <v>979</v>
      </c>
      <c r="B199" s="24" t="s">
        <v>96</v>
      </c>
      <c r="C199" s="25">
        <v>51320</v>
      </c>
      <c r="D199" s="24" t="s">
        <v>673</v>
      </c>
      <c r="E199" s="24" t="s">
        <v>674</v>
      </c>
      <c r="F199" s="24" t="s">
        <v>722</v>
      </c>
      <c r="G199" s="24" t="s">
        <v>683</v>
      </c>
      <c r="H199" s="24" t="s">
        <v>1008</v>
      </c>
      <c r="I199" s="24" t="s">
        <v>229</v>
      </c>
      <c r="J199" s="26" t="s">
        <v>680</v>
      </c>
      <c r="K199" s="24" t="s">
        <v>112</v>
      </c>
      <c r="L199" s="25" t="s">
        <v>710</v>
      </c>
      <c r="M199" s="25" t="s">
        <v>708</v>
      </c>
      <c r="N199" s="27">
        <v>4600</v>
      </c>
      <c r="O199" s="25">
        <v>4</v>
      </c>
      <c r="P199" s="47">
        <f>6500*4</f>
        <v>26000</v>
      </c>
      <c r="Q199" s="28">
        <v>425</v>
      </c>
      <c r="R199" s="28" t="s">
        <v>996</v>
      </c>
      <c r="S199" s="29">
        <v>722</v>
      </c>
    </row>
    <row r="200" spans="1:19" ht="90" x14ac:dyDescent="0.25">
      <c r="A200" s="16" t="s">
        <v>911</v>
      </c>
      <c r="B200" s="17" t="s">
        <v>493</v>
      </c>
      <c r="C200" s="18">
        <v>51320</v>
      </c>
      <c r="D200" s="17" t="s">
        <v>494</v>
      </c>
      <c r="E200" s="17" t="s">
        <v>495</v>
      </c>
      <c r="F200" s="17" t="s">
        <v>722</v>
      </c>
      <c r="G200" s="17" t="s">
        <v>500</v>
      </c>
      <c r="H200" s="17" t="s">
        <v>1010</v>
      </c>
      <c r="I200" s="17" t="s">
        <v>229</v>
      </c>
      <c r="J200" s="19"/>
      <c r="K200" s="17" t="s">
        <v>89</v>
      </c>
      <c r="L200" s="18" t="s">
        <v>708</v>
      </c>
      <c r="M200" s="18" t="s">
        <v>708</v>
      </c>
      <c r="N200" s="20">
        <v>4600</v>
      </c>
      <c r="O200" s="18">
        <v>2</v>
      </c>
      <c r="P200" s="20">
        <v>13000</v>
      </c>
      <c r="Q200" s="21">
        <v>395</v>
      </c>
      <c r="R200" s="21" t="s">
        <v>995</v>
      </c>
      <c r="S200" s="22">
        <v>504</v>
      </c>
    </row>
    <row r="201" spans="1:19" ht="135" x14ac:dyDescent="0.25">
      <c r="A201" s="23" t="s">
        <v>871</v>
      </c>
      <c r="B201" s="24" t="s">
        <v>344</v>
      </c>
      <c r="C201" s="25">
        <v>57720</v>
      </c>
      <c r="D201" s="24" t="s">
        <v>345</v>
      </c>
      <c r="E201" s="24" t="s">
        <v>346</v>
      </c>
      <c r="F201" s="24" t="s">
        <v>720</v>
      </c>
      <c r="G201" s="24" t="s">
        <v>387</v>
      </c>
      <c r="H201" s="24" t="s">
        <v>388</v>
      </c>
      <c r="I201" s="24" t="s">
        <v>41</v>
      </c>
      <c r="J201" s="26" t="s">
        <v>366</v>
      </c>
      <c r="K201" s="24" t="s">
        <v>89</v>
      </c>
      <c r="L201" s="25" t="s">
        <v>708</v>
      </c>
      <c r="M201" s="25" t="s">
        <v>708</v>
      </c>
      <c r="N201" s="27">
        <v>15000</v>
      </c>
      <c r="O201" s="25">
        <v>1</v>
      </c>
      <c r="P201" s="27">
        <v>15000</v>
      </c>
      <c r="Q201" s="28">
        <v>404</v>
      </c>
      <c r="R201" s="28" t="s">
        <v>996</v>
      </c>
      <c r="S201" s="29">
        <v>688</v>
      </c>
    </row>
    <row r="202" spans="1:19" ht="90" x14ac:dyDescent="0.25">
      <c r="A202" s="16" t="s">
        <v>872</v>
      </c>
      <c r="B202" s="17" t="s">
        <v>344</v>
      </c>
      <c r="C202" s="18">
        <v>53300</v>
      </c>
      <c r="D202" s="17" t="s">
        <v>345</v>
      </c>
      <c r="E202" s="17" t="s">
        <v>346</v>
      </c>
      <c r="F202" s="17" t="s">
        <v>720</v>
      </c>
      <c r="G202" s="17" t="s">
        <v>389</v>
      </c>
      <c r="H202" s="17" t="s">
        <v>390</v>
      </c>
      <c r="I202" s="17" t="s">
        <v>41</v>
      </c>
      <c r="J202" s="19" t="s">
        <v>366</v>
      </c>
      <c r="K202" s="17" t="s">
        <v>89</v>
      </c>
      <c r="L202" s="18" t="s">
        <v>708</v>
      </c>
      <c r="M202" s="18" t="s">
        <v>708</v>
      </c>
      <c r="N202" s="20">
        <v>7500</v>
      </c>
      <c r="O202" s="18">
        <v>1</v>
      </c>
      <c r="P202" s="20">
        <v>7500</v>
      </c>
      <c r="Q202" s="21">
        <v>404</v>
      </c>
      <c r="R202" s="21" t="s">
        <v>996</v>
      </c>
      <c r="S202" s="22">
        <v>689</v>
      </c>
    </row>
    <row r="203" spans="1:19" ht="75" x14ac:dyDescent="0.25">
      <c r="A203" s="16" t="s">
        <v>862</v>
      </c>
      <c r="B203" s="17" t="s">
        <v>344</v>
      </c>
      <c r="C203" s="18">
        <v>54103</v>
      </c>
      <c r="D203" s="17" t="s">
        <v>345</v>
      </c>
      <c r="E203" s="17" t="s">
        <v>346</v>
      </c>
      <c r="F203" s="17" t="s">
        <v>720</v>
      </c>
      <c r="G203" s="17" t="s">
        <v>367</v>
      </c>
      <c r="H203" s="17" t="s">
        <v>368</v>
      </c>
      <c r="I203" s="17" t="s">
        <v>41</v>
      </c>
      <c r="J203" s="19" t="s">
        <v>369</v>
      </c>
      <c r="K203" s="17" t="s">
        <v>14</v>
      </c>
      <c r="L203" s="18" t="s">
        <v>708</v>
      </c>
      <c r="M203" s="18" t="s">
        <v>708</v>
      </c>
      <c r="N203" s="20">
        <v>4663</v>
      </c>
      <c r="O203" s="18">
        <v>1</v>
      </c>
      <c r="P203" s="20">
        <v>4663</v>
      </c>
      <c r="Q203" s="21">
        <v>405</v>
      </c>
      <c r="R203" s="21" t="s">
        <v>996</v>
      </c>
      <c r="S203" s="22">
        <v>695</v>
      </c>
    </row>
    <row r="204" spans="1:19" ht="75" x14ac:dyDescent="0.25">
      <c r="A204" s="23" t="s">
        <v>940</v>
      </c>
      <c r="B204" s="24" t="s">
        <v>568</v>
      </c>
      <c r="C204" s="25">
        <v>54103</v>
      </c>
      <c r="D204" s="24" t="s">
        <v>569</v>
      </c>
      <c r="E204" s="24" t="s">
        <v>570</v>
      </c>
      <c r="F204" s="24" t="s">
        <v>720</v>
      </c>
      <c r="G204" s="24" t="s">
        <v>576</v>
      </c>
      <c r="H204" s="24" t="s">
        <v>577</v>
      </c>
      <c r="I204" s="24" t="s">
        <v>41</v>
      </c>
      <c r="J204" s="26" t="s">
        <v>573</v>
      </c>
      <c r="K204" s="24" t="s">
        <v>14</v>
      </c>
      <c r="L204" s="25" t="s">
        <v>708</v>
      </c>
      <c r="M204" s="25" t="s">
        <v>708</v>
      </c>
      <c r="N204" s="27">
        <v>1600</v>
      </c>
      <c r="O204" s="25">
        <v>8</v>
      </c>
      <c r="P204" s="27">
        <v>12800</v>
      </c>
      <c r="Q204" s="28">
        <v>320</v>
      </c>
      <c r="R204" s="28" t="s">
        <v>995</v>
      </c>
      <c r="S204" s="29">
        <v>553</v>
      </c>
    </row>
    <row r="205" spans="1:19" ht="75" x14ac:dyDescent="0.25">
      <c r="A205" s="16" t="s">
        <v>941</v>
      </c>
      <c r="B205" s="17" t="s">
        <v>568</v>
      </c>
      <c r="C205" s="18">
        <v>54103</v>
      </c>
      <c r="D205" s="17" t="s">
        <v>569</v>
      </c>
      <c r="E205" s="17" t="s">
        <v>570</v>
      </c>
      <c r="F205" s="17" t="s">
        <v>720</v>
      </c>
      <c r="G205" s="17" t="s">
        <v>578</v>
      </c>
      <c r="H205" s="17" t="s">
        <v>579</v>
      </c>
      <c r="I205" s="17" t="s">
        <v>41</v>
      </c>
      <c r="J205" s="19" t="s">
        <v>573</v>
      </c>
      <c r="K205" s="17" t="s">
        <v>14</v>
      </c>
      <c r="L205" s="18" t="s">
        <v>708</v>
      </c>
      <c r="M205" s="18" t="s">
        <v>708</v>
      </c>
      <c r="N205" s="20">
        <v>1200</v>
      </c>
      <c r="O205" s="18">
        <v>1</v>
      </c>
      <c r="P205" s="20">
        <v>1200</v>
      </c>
      <c r="Q205" s="21">
        <v>320</v>
      </c>
      <c r="R205" s="21" t="s">
        <v>995</v>
      </c>
      <c r="S205" s="22">
        <v>553</v>
      </c>
    </row>
    <row r="206" spans="1:19" ht="105" x14ac:dyDescent="0.25">
      <c r="A206" s="16" t="s">
        <v>929</v>
      </c>
      <c r="B206" s="17" t="s">
        <v>542</v>
      </c>
      <c r="C206" s="18">
        <v>54103</v>
      </c>
      <c r="D206" s="17" t="s">
        <v>543</v>
      </c>
      <c r="E206" s="17" t="s">
        <v>544</v>
      </c>
      <c r="F206" s="17" t="s">
        <v>720</v>
      </c>
      <c r="G206" s="17" t="s">
        <v>547</v>
      </c>
      <c r="H206" s="17" t="s">
        <v>548</v>
      </c>
      <c r="I206" s="17" t="s">
        <v>41</v>
      </c>
      <c r="J206" s="19" t="s">
        <v>549</v>
      </c>
      <c r="K206" s="17" t="s">
        <v>89</v>
      </c>
      <c r="L206" s="18" t="s">
        <v>708</v>
      </c>
      <c r="M206" s="18" t="s">
        <v>708</v>
      </c>
      <c r="N206" s="20">
        <v>500</v>
      </c>
      <c r="O206" s="18">
        <v>3</v>
      </c>
      <c r="P206" s="20">
        <v>1500</v>
      </c>
      <c r="Q206" s="21">
        <v>319</v>
      </c>
      <c r="R206" s="21" t="s">
        <v>996</v>
      </c>
      <c r="S206" s="22">
        <v>549</v>
      </c>
    </row>
    <row r="207" spans="1:19" ht="90" x14ac:dyDescent="0.25">
      <c r="A207" s="16" t="s">
        <v>897</v>
      </c>
      <c r="B207" s="17" t="s">
        <v>437</v>
      </c>
      <c r="C207" s="18">
        <v>57745</v>
      </c>
      <c r="D207" s="17" t="s">
        <v>438</v>
      </c>
      <c r="E207" s="17" t="s">
        <v>439</v>
      </c>
      <c r="F207" s="17" t="s">
        <v>723</v>
      </c>
      <c r="G207" s="17" t="s">
        <v>454</v>
      </c>
      <c r="H207" s="17" t="s">
        <v>455</v>
      </c>
      <c r="I207" s="17" t="s">
        <v>41</v>
      </c>
      <c r="J207" s="19" t="s">
        <v>442</v>
      </c>
      <c r="K207" s="17" t="s">
        <v>7</v>
      </c>
      <c r="L207" s="18" t="s">
        <v>708</v>
      </c>
      <c r="M207" s="18" t="s">
        <v>708</v>
      </c>
      <c r="N207" s="20">
        <v>2000</v>
      </c>
      <c r="O207" s="18">
        <v>1</v>
      </c>
      <c r="P207" s="20">
        <v>2000</v>
      </c>
      <c r="Q207" s="21">
        <v>341</v>
      </c>
      <c r="R207" s="21" t="s">
        <v>995</v>
      </c>
      <c r="S207" s="22">
        <v>601</v>
      </c>
    </row>
    <row r="208" spans="1:19" ht="75" x14ac:dyDescent="0.25">
      <c r="A208" s="16" t="s">
        <v>915</v>
      </c>
      <c r="B208" s="17" t="s">
        <v>504</v>
      </c>
      <c r="C208" s="18">
        <v>57745</v>
      </c>
      <c r="D208" s="17" t="s">
        <v>505</v>
      </c>
      <c r="E208" s="17" t="s">
        <v>506</v>
      </c>
      <c r="F208" s="17" t="s">
        <v>721</v>
      </c>
      <c r="G208" s="17" t="s">
        <v>511</v>
      </c>
      <c r="H208" s="17" t="s">
        <v>512</v>
      </c>
      <c r="I208" s="17" t="s">
        <v>41</v>
      </c>
      <c r="J208" s="19"/>
      <c r="K208" s="17" t="s">
        <v>14</v>
      </c>
      <c r="L208" s="18" t="s">
        <v>708</v>
      </c>
      <c r="M208" s="18" t="s">
        <v>708</v>
      </c>
      <c r="N208" s="20">
        <v>1800</v>
      </c>
      <c r="O208" s="18">
        <v>10</v>
      </c>
      <c r="P208" s="20">
        <v>18000</v>
      </c>
      <c r="Q208" s="21">
        <v>307</v>
      </c>
      <c r="R208" s="21" t="s">
        <v>995</v>
      </c>
      <c r="S208" s="22">
        <v>530</v>
      </c>
    </row>
    <row r="209" spans="1:19" ht="75" x14ac:dyDescent="0.25">
      <c r="A209" s="23" t="s">
        <v>916</v>
      </c>
      <c r="B209" s="24" t="s">
        <v>504</v>
      </c>
      <c r="C209" s="25">
        <v>57750</v>
      </c>
      <c r="D209" s="24" t="s">
        <v>505</v>
      </c>
      <c r="E209" s="24" t="s">
        <v>506</v>
      </c>
      <c r="F209" s="24" t="s">
        <v>721</v>
      </c>
      <c r="G209" s="24" t="s">
        <v>513</v>
      </c>
      <c r="H209" s="24" t="s">
        <v>514</v>
      </c>
      <c r="I209" s="24" t="s">
        <v>41</v>
      </c>
      <c r="J209" s="26"/>
      <c r="K209" s="24" t="s">
        <v>14</v>
      </c>
      <c r="L209" s="25" t="s">
        <v>708</v>
      </c>
      <c r="M209" s="25" t="s">
        <v>708</v>
      </c>
      <c r="N209" s="27">
        <v>3800</v>
      </c>
      <c r="O209" s="25">
        <v>2</v>
      </c>
      <c r="P209" s="27">
        <v>7600</v>
      </c>
      <c r="Q209" s="28">
        <v>307</v>
      </c>
      <c r="R209" s="28" t="s">
        <v>995</v>
      </c>
      <c r="S209" s="29">
        <v>530</v>
      </c>
    </row>
    <row r="210" spans="1:19" ht="105" x14ac:dyDescent="0.25">
      <c r="A210" s="16" t="s">
        <v>917</v>
      </c>
      <c r="B210" s="17" t="s">
        <v>504</v>
      </c>
      <c r="C210" s="18">
        <v>57700</v>
      </c>
      <c r="D210" s="17" t="s">
        <v>505</v>
      </c>
      <c r="E210" s="17" t="s">
        <v>506</v>
      </c>
      <c r="F210" s="17" t="s">
        <v>721</v>
      </c>
      <c r="G210" s="17" t="s">
        <v>515</v>
      </c>
      <c r="H210" s="17" t="s">
        <v>516</v>
      </c>
      <c r="I210" s="17" t="s">
        <v>41</v>
      </c>
      <c r="J210" s="19"/>
      <c r="K210" s="17" t="s">
        <v>14</v>
      </c>
      <c r="L210" s="18" t="s">
        <v>708</v>
      </c>
      <c r="M210" s="18" t="s">
        <v>708</v>
      </c>
      <c r="N210" s="20">
        <v>900</v>
      </c>
      <c r="O210" s="18">
        <v>2</v>
      </c>
      <c r="P210" s="20">
        <v>1800</v>
      </c>
      <c r="Q210" s="21">
        <v>307</v>
      </c>
      <c r="R210" s="21" t="s">
        <v>995</v>
      </c>
      <c r="S210" s="22">
        <v>530</v>
      </c>
    </row>
    <row r="211" spans="1:19" ht="105" x14ac:dyDescent="0.25">
      <c r="A211" s="23" t="s">
        <v>918</v>
      </c>
      <c r="B211" s="24" t="s">
        <v>504</v>
      </c>
      <c r="C211" s="25">
        <v>57620</v>
      </c>
      <c r="D211" s="24" t="s">
        <v>505</v>
      </c>
      <c r="E211" s="24" t="s">
        <v>506</v>
      </c>
      <c r="F211" s="24" t="s">
        <v>721</v>
      </c>
      <c r="G211" s="24" t="s">
        <v>517</v>
      </c>
      <c r="H211" s="24" t="s">
        <v>518</v>
      </c>
      <c r="I211" s="24" t="s">
        <v>41</v>
      </c>
      <c r="J211" s="26"/>
      <c r="K211" s="24" t="s">
        <v>89</v>
      </c>
      <c r="L211" s="25" t="s">
        <v>708</v>
      </c>
      <c r="M211" s="25" t="s">
        <v>708</v>
      </c>
      <c r="N211" s="27">
        <v>1675</v>
      </c>
      <c r="O211" s="25">
        <v>3</v>
      </c>
      <c r="P211" s="27">
        <v>5025</v>
      </c>
      <c r="Q211" s="28">
        <v>307</v>
      </c>
      <c r="R211" s="28" t="s">
        <v>995</v>
      </c>
      <c r="S211" s="29">
        <v>530</v>
      </c>
    </row>
    <row r="212" spans="1:19" ht="240" x14ac:dyDescent="0.25">
      <c r="A212" s="23" t="s">
        <v>743</v>
      </c>
      <c r="B212" s="24" t="s">
        <v>31</v>
      </c>
      <c r="C212" s="25">
        <v>57720</v>
      </c>
      <c r="D212" s="24" t="s">
        <v>32</v>
      </c>
      <c r="E212" s="24" t="s">
        <v>33</v>
      </c>
      <c r="F212" s="24" t="s">
        <v>721</v>
      </c>
      <c r="G212" s="24" t="s">
        <v>39</v>
      </c>
      <c r="H212" s="24" t="s">
        <v>40</v>
      </c>
      <c r="I212" s="24" t="s">
        <v>41</v>
      </c>
      <c r="J212" s="26">
        <v>4.3</v>
      </c>
      <c r="K212" s="24" t="s">
        <v>7</v>
      </c>
      <c r="L212" s="25" t="s">
        <v>708</v>
      </c>
      <c r="M212" s="25" t="s">
        <v>708</v>
      </c>
      <c r="N212" s="27">
        <v>500000</v>
      </c>
      <c r="O212" s="25">
        <v>1</v>
      </c>
      <c r="P212" s="27">
        <v>500000</v>
      </c>
      <c r="Q212" s="28">
        <v>362</v>
      </c>
      <c r="R212" s="28" t="s">
        <v>995</v>
      </c>
      <c r="S212" s="29">
        <v>629</v>
      </c>
    </row>
    <row r="213" spans="1:19" ht="75" x14ac:dyDescent="0.25">
      <c r="A213" s="16" t="s">
        <v>744</v>
      </c>
      <c r="B213" s="17" t="s">
        <v>31</v>
      </c>
      <c r="C213" s="18">
        <v>57745</v>
      </c>
      <c r="D213" s="17" t="s">
        <v>32</v>
      </c>
      <c r="E213" s="17" t="s">
        <v>33</v>
      </c>
      <c r="F213" s="17" t="s">
        <v>721</v>
      </c>
      <c r="G213" s="17" t="s">
        <v>42</v>
      </c>
      <c r="H213" s="17" t="s">
        <v>43</v>
      </c>
      <c r="I213" s="17" t="s">
        <v>41</v>
      </c>
      <c r="J213" s="19">
        <v>4.3</v>
      </c>
      <c r="K213" s="17" t="s">
        <v>14</v>
      </c>
      <c r="L213" s="18" t="s">
        <v>708</v>
      </c>
      <c r="M213" s="18" t="s">
        <v>710</v>
      </c>
      <c r="N213" s="20">
        <v>1200</v>
      </c>
      <c r="O213" s="18">
        <v>25</v>
      </c>
      <c r="P213" s="20">
        <v>30000</v>
      </c>
      <c r="Q213" s="21">
        <v>362</v>
      </c>
      <c r="R213" s="21" t="s">
        <v>995</v>
      </c>
      <c r="S213" s="22">
        <v>629</v>
      </c>
    </row>
    <row r="214" spans="1:19" ht="75" x14ac:dyDescent="0.25">
      <c r="A214" s="16" t="s">
        <v>764</v>
      </c>
      <c r="B214" s="17" t="s">
        <v>31</v>
      </c>
      <c r="C214" s="18">
        <v>57720</v>
      </c>
      <c r="D214" s="17" t="s">
        <v>32</v>
      </c>
      <c r="E214" s="17" t="s">
        <v>33</v>
      </c>
      <c r="F214" s="17" t="s">
        <v>721</v>
      </c>
      <c r="G214" s="17" t="s">
        <v>85</v>
      </c>
      <c r="H214" s="17" t="s">
        <v>86</v>
      </c>
      <c r="I214" s="17" t="s">
        <v>41</v>
      </c>
      <c r="J214" s="19">
        <v>4.3</v>
      </c>
      <c r="K214" s="17" t="s">
        <v>7</v>
      </c>
      <c r="L214" s="18" t="s">
        <v>708</v>
      </c>
      <c r="M214" s="18" t="s">
        <v>708</v>
      </c>
      <c r="N214" s="20">
        <v>30000</v>
      </c>
      <c r="O214" s="18">
        <v>1</v>
      </c>
      <c r="P214" s="20">
        <v>30000</v>
      </c>
      <c r="Q214" s="21">
        <v>362</v>
      </c>
      <c r="R214" s="21" t="s">
        <v>995</v>
      </c>
      <c r="S214" s="22">
        <v>629</v>
      </c>
    </row>
    <row r="215" spans="1:19" ht="90" x14ac:dyDescent="0.25">
      <c r="A215" s="16" t="s">
        <v>768</v>
      </c>
      <c r="B215" s="17" t="s">
        <v>31</v>
      </c>
      <c r="C215" s="18">
        <v>53120</v>
      </c>
      <c r="D215" s="17" t="s">
        <v>32</v>
      </c>
      <c r="E215" s="17" t="s">
        <v>33</v>
      </c>
      <c r="F215" s="17" t="s">
        <v>721</v>
      </c>
      <c r="G215" s="17" t="s">
        <v>94</v>
      </c>
      <c r="H215" s="17" t="s">
        <v>95</v>
      </c>
      <c r="I215" s="17" t="s">
        <v>41</v>
      </c>
      <c r="J215" s="19">
        <v>4.3</v>
      </c>
      <c r="K215" s="17" t="s">
        <v>28</v>
      </c>
      <c r="L215" s="18" t="s">
        <v>708</v>
      </c>
      <c r="M215" s="18" t="s">
        <v>708</v>
      </c>
      <c r="N215" s="20">
        <v>35000</v>
      </c>
      <c r="O215" s="18">
        <v>1</v>
      </c>
      <c r="P215" s="20">
        <v>35000</v>
      </c>
      <c r="Q215" s="21">
        <v>362</v>
      </c>
      <c r="R215" s="21" t="s">
        <v>995</v>
      </c>
      <c r="S215" s="22">
        <v>629</v>
      </c>
    </row>
    <row r="216" spans="1:19" ht="90" x14ac:dyDescent="0.25">
      <c r="A216" s="23" t="s">
        <v>765</v>
      </c>
      <c r="B216" s="24" t="s">
        <v>31</v>
      </c>
      <c r="C216" s="25">
        <v>57650</v>
      </c>
      <c r="D216" s="24" t="s">
        <v>32</v>
      </c>
      <c r="E216" s="24" t="s">
        <v>33</v>
      </c>
      <c r="F216" s="24" t="s">
        <v>721</v>
      </c>
      <c r="G216" s="24" t="s">
        <v>87</v>
      </c>
      <c r="H216" s="24" t="s">
        <v>88</v>
      </c>
      <c r="I216" s="24" t="s">
        <v>41</v>
      </c>
      <c r="J216" s="26">
        <v>3.3</v>
      </c>
      <c r="K216" s="24" t="s">
        <v>89</v>
      </c>
      <c r="L216" s="25" t="s">
        <v>710</v>
      </c>
      <c r="M216" s="25" t="s">
        <v>710</v>
      </c>
      <c r="N216" s="27">
        <v>40000</v>
      </c>
      <c r="O216" s="25">
        <v>1</v>
      </c>
      <c r="P216" s="27">
        <v>40000</v>
      </c>
      <c r="Q216" s="28">
        <v>394</v>
      </c>
      <c r="R216" s="28" t="s">
        <v>995</v>
      </c>
      <c r="S216" s="29">
        <v>669</v>
      </c>
    </row>
    <row r="217" spans="1:19" ht="75" x14ac:dyDescent="0.25">
      <c r="A217" s="23" t="s">
        <v>753</v>
      </c>
      <c r="B217" s="24" t="s">
        <v>31</v>
      </c>
      <c r="C217" s="25">
        <v>57750</v>
      </c>
      <c r="D217" s="24" t="s">
        <v>32</v>
      </c>
      <c r="E217" s="24" t="s">
        <v>33</v>
      </c>
      <c r="F217" s="24" t="s">
        <v>721</v>
      </c>
      <c r="G217" s="24" t="s">
        <v>63</v>
      </c>
      <c r="H217" s="24" t="s">
        <v>64</v>
      </c>
      <c r="I217" s="24" t="s">
        <v>41</v>
      </c>
      <c r="J217" s="26">
        <v>4.3</v>
      </c>
      <c r="K217" s="24" t="s">
        <v>14</v>
      </c>
      <c r="L217" s="25" t="s">
        <v>708</v>
      </c>
      <c r="M217" s="25" t="s">
        <v>708</v>
      </c>
      <c r="N217" s="27">
        <v>4000</v>
      </c>
      <c r="O217" s="25">
        <v>3</v>
      </c>
      <c r="P217" s="27">
        <v>12000</v>
      </c>
      <c r="Q217" s="28">
        <v>398</v>
      </c>
      <c r="R217" s="28" t="s">
        <v>996</v>
      </c>
      <c r="S217" s="29">
        <v>673</v>
      </c>
    </row>
    <row r="218" spans="1:19" ht="75" x14ac:dyDescent="0.25">
      <c r="A218" s="16" t="s">
        <v>754</v>
      </c>
      <c r="B218" s="17" t="s">
        <v>31</v>
      </c>
      <c r="C218" s="18">
        <v>57750</v>
      </c>
      <c r="D218" s="17" t="s">
        <v>32</v>
      </c>
      <c r="E218" s="17" t="s">
        <v>33</v>
      </c>
      <c r="F218" s="17" t="s">
        <v>721</v>
      </c>
      <c r="G218" s="17" t="s">
        <v>65</v>
      </c>
      <c r="H218" s="17" t="s">
        <v>66</v>
      </c>
      <c r="I218" s="17" t="s">
        <v>41</v>
      </c>
      <c r="J218" s="19">
        <v>4.3</v>
      </c>
      <c r="K218" s="17" t="s">
        <v>14</v>
      </c>
      <c r="L218" s="18" t="s">
        <v>708</v>
      </c>
      <c r="M218" s="18" t="s">
        <v>708</v>
      </c>
      <c r="N218" s="20">
        <v>1375</v>
      </c>
      <c r="O218" s="18">
        <v>3</v>
      </c>
      <c r="P218" s="20">
        <v>4125</v>
      </c>
      <c r="Q218" s="21">
        <v>398</v>
      </c>
      <c r="R218" s="21" t="s">
        <v>996</v>
      </c>
      <c r="S218" s="22">
        <v>673</v>
      </c>
    </row>
    <row r="219" spans="1:19" ht="75" x14ac:dyDescent="0.25">
      <c r="A219" s="23" t="s">
        <v>755</v>
      </c>
      <c r="B219" s="24" t="s">
        <v>31</v>
      </c>
      <c r="C219" s="25">
        <v>57700</v>
      </c>
      <c r="D219" s="24" t="s">
        <v>32</v>
      </c>
      <c r="E219" s="24" t="s">
        <v>33</v>
      </c>
      <c r="F219" s="24" t="s">
        <v>721</v>
      </c>
      <c r="G219" s="24" t="s">
        <v>67</v>
      </c>
      <c r="H219" s="24" t="s">
        <v>68</v>
      </c>
      <c r="I219" s="24" t="s">
        <v>41</v>
      </c>
      <c r="J219" s="26">
        <v>4.3</v>
      </c>
      <c r="K219" s="24" t="s">
        <v>14</v>
      </c>
      <c r="L219" s="25" t="s">
        <v>708</v>
      </c>
      <c r="M219" s="25" t="s">
        <v>708</v>
      </c>
      <c r="N219" s="27">
        <v>2400</v>
      </c>
      <c r="O219" s="25">
        <v>17</v>
      </c>
      <c r="P219" s="27">
        <v>40800</v>
      </c>
      <c r="Q219" s="28">
        <v>398</v>
      </c>
      <c r="R219" s="28" t="s">
        <v>996</v>
      </c>
      <c r="S219" s="29">
        <v>673</v>
      </c>
    </row>
    <row r="220" spans="1:19" ht="120" x14ac:dyDescent="0.25">
      <c r="A220" s="16" t="s">
        <v>758</v>
      </c>
      <c r="B220" s="17" t="s">
        <v>31</v>
      </c>
      <c r="C220" s="18">
        <v>57700</v>
      </c>
      <c r="D220" s="17" t="s">
        <v>32</v>
      </c>
      <c r="E220" s="17" t="s">
        <v>33</v>
      </c>
      <c r="F220" s="17" t="s">
        <v>721</v>
      </c>
      <c r="G220" s="17" t="s">
        <v>73</v>
      </c>
      <c r="H220" s="17" t="s">
        <v>74</v>
      </c>
      <c r="I220" s="17" t="s">
        <v>41</v>
      </c>
      <c r="J220" s="19">
        <v>4.3</v>
      </c>
      <c r="K220" s="17" t="s">
        <v>14</v>
      </c>
      <c r="L220" s="18" t="s">
        <v>708</v>
      </c>
      <c r="M220" s="18" t="s">
        <v>708</v>
      </c>
      <c r="N220" s="20">
        <v>1600</v>
      </c>
      <c r="O220" s="18">
        <v>375</v>
      </c>
      <c r="P220" s="20">
        <v>600000</v>
      </c>
      <c r="Q220" s="21">
        <v>398</v>
      </c>
      <c r="R220" s="21" t="s">
        <v>996</v>
      </c>
      <c r="S220" s="22">
        <v>673</v>
      </c>
    </row>
    <row r="221" spans="1:19" ht="105" x14ac:dyDescent="0.25">
      <c r="A221" s="23" t="s">
        <v>759</v>
      </c>
      <c r="B221" s="24" t="s">
        <v>31</v>
      </c>
      <c r="C221" s="25">
        <v>57745</v>
      </c>
      <c r="D221" s="24" t="s">
        <v>32</v>
      </c>
      <c r="E221" s="24" t="s">
        <v>33</v>
      </c>
      <c r="F221" s="24" t="s">
        <v>721</v>
      </c>
      <c r="G221" s="24" t="s">
        <v>75</v>
      </c>
      <c r="H221" s="24" t="s">
        <v>76</v>
      </c>
      <c r="I221" s="24" t="s">
        <v>41</v>
      </c>
      <c r="J221" s="26">
        <v>4.3</v>
      </c>
      <c r="K221" s="24" t="s">
        <v>14</v>
      </c>
      <c r="L221" s="25" t="s">
        <v>708</v>
      </c>
      <c r="M221" s="25" t="s">
        <v>708</v>
      </c>
      <c r="N221" s="27">
        <v>1600</v>
      </c>
      <c r="O221" s="25">
        <v>284</v>
      </c>
      <c r="P221" s="27">
        <v>454400</v>
      </c>
      <c r="Q221" s="28">
        <v>398</v>
      </c>
      <c r="R221" s="28" t="s">
        <v>996</v>
      </c>
      <c r="S221" s="29">
        <v>673</v>
      </c>
    </row>
    <row r="222" spans="1:19" ht="90" x14ac:dyDescent="0.25">
      <c r="A222" s="16" t="s">
        <v>760</v>
      </c>
      <c r="B222" s="17" t="s">
        <v>31</v>
      </c>
      <c r="C222" s="18">
        <v>57620</v>
      </c>
      <c r="D222" s="17" t="s">
        <v>47</v>
      </c>
      <c r="E222" s="17" t="s">
        <v>48</v>
      </c>
      <c r="F222" s="17" t="s">
        <v>721</v>
      </c>
      <c r="G222" s="17" t="s">
        <v>77</v>
      </c>
      <c r="H222" s="17" t="s">
        <v>78</v>
      </c>
      <c r="I222" s="17" t="s">
        <v>41</v>
      </c>
      <c r="J222" s="19">
        <v>4.3</v>
      </c>
      <c r="K222" s="17" t="s">
        <v>14</v>
      </c>
      <c r="L222" s="18" t="s">
        <v>708</v>
      </c>
      <c r="M222" s="18" t="s">
        <v>708</v>
      </c>
      <c r="N222" s="20">
        <v>2000</v>
      </c>
      <c r="O222" s="18">
        <v>30</v>
      </c>
      <c r="P222" s="20">
        <v>60000</v>
      </c>
      <c r="Q222" s="21">
        <v>398</v>
      </c>
      <c r="R222" s="21" t="s">
        <v>996</v>
      </c>
      <c r="S222" s="22">
        <v>673</v>
      </c>
    </row>
    <row r="223" spans="1:19" ht="90" x14ac:dyDescent="0.25">
      <c r="A223" s="23" t="s">
        <v>757</v>
      </c>
      <c r="B223" s="24" t="s">
        <v>31</v>
      </c>
      <c r="C223" s="25">
        <v>57720</v>
      </c>
      <c r="D223" s="24" t="s">
        <v>32</v>
      </c>
      <c r="E223" s="24" t="s">
        <v>33</v>
      </c>
      <c r="F223" s="24" t="s">
        <v>721</v>
      </c>
      <c r="G223" s="24" t="s">
        <v>71</v>
      </c>
      <c r="H223" s="24" t="s">
        <v>72</v>
      </c>
      <c r="I223" s="24" t="s">
        <v>41</v>
      </c>
      <c r="J223" s="26">
        <v>4.3</v>
      </c>
      <c r="K223" s="24" t="s">
        <v>38</v>
      </c>
      <c r="L223" s="25" t="s">
        <v>708</v>
      </c>
      <c r="M223" s="25" t="s">
        <v>708</v>
      </c>
      <c r="N223" s="27">
        <v>90000</v>
      </c>
      <c r="O223" s="25">
        <v>1</v>
      </c>
      <c r="P223" s="27">
        <v>90000</v>
      </c>
      <c r="Q223" s="28">
        <v>399</v>
      </c>
      <c r="R223" s="28" t="s">
        <v>995</v>
      </c>
      <c r="S223" s="29">
        <v>674</v>
      </c>
    </row>
    <row r="224" spans="1:19" ht="75" x14ac:dyDescent="0.25">
      <c r="A224" s="23" t="s">
        <v>751</v>
      </c>
      <c r="B224" s="24" t="s">
        <v>31</v>
      </c>
      <c r="C224" s="25">
        <v>57750</v>
      </c>
      <c r="D224" s="24" t="s">
        <v>32</v>
      </c>
      <c r="E224" s="24" t="s">
        <v>33</v>
      </c>
      <c r="F224" s="24" t="s">
        <v>721</v>
      </c>
      <c r="G224" s="24" t="s">
        <v>59</v>
      </c>
      <c r="H224" s="24" t="s">
        <v>60</v>
      </c>
      <c r="I224" s="24" t="s">
        <v>41</v>
      </c>
      <c r="J224" s="26">
        <v>4.3</v>
      </c>
      <c r="K224" s="24" t="s">
        <v>14</v>
      </c>
      <c r="L224" s="25" t="s">
        <v>708</v>
      </c>
      <c r="M224" s="25" t="s">
        <v>708</v>
      </c>
      <c r="N224" s="27">
        <v>4000</v>
      </c>
      <c r="O224" s="25">
        <v>2</v>
      </c>
      <c r="P224" s="27">
        <v>8000</v>
      </c>
      <c r="Q224" s="28">
        <v>401</v>
      </c>
      <c r="R224" s="28" t="s">
        <v>995</v>
      </c>
      <c r="S224" s="29">
        <v>684</v>
      </c>
    </row>
    <row r="225" spans="1:19" ht="75" x14ac:dyDescent="0.25">
      <c r="A225" s="16" t="s">
        <v>752</v>
      </c>
      <c r="B225" s="17" t="s">
        <v>31</v>
      </c>
      <c r="C225" s="18">
        <v>57750</v>
      </c>
      <c r="D225" s="17" t="s">
        <v>32</v>
      </c>
      <c r="E225" s="17" t="s">
        <v>33</v>
      </c>
      <c r="F225" s="17" t="s">
        <v>721</v>
      </c>
      <c r="G225" s="17" t="s">
        <v>61</v>
      </c>
      <c r="H225" s="17" t="s">
        <v>62</v>
      </c>
      <c r="I225" s="17" t="s">
        <v>41</v>
      </c>
      <c r="J225" s="19">
        <v>4.3</v>
      </c>
      <c r="K225" s="17" t="s">
        <v>14</v>
      </c>
      <c r="L225" s="18" t="s">
        <v>708</v>
      </c>
      <c r="M225" s="18" t="s">
        <v>708</v>
      </c>
      <c r="N225" s="20">
        <v>1300</v>
      </c>
      <c r="O225" s="18">
        <v>4</v>
      </c>
      <c r="P225" s="20">
        <v>5200</v>
      </c>
      <c r="Q225" s="21">
        <v>401</v>
      </c>
      <c r="R225" s="21" t="s">
        <v>995</v>
      </c>
      <c r="S225" s="22">
        <v>684</v>
      </c>
    </row>
    <row r="226" spans="1:19" ht="75" x14ac:dyDescent="0.25">
      <c r="A226" s="23" t="s">
        <v>761</v>
      </c>
      <c r="B226" s="24" t="s">
        <v>31</v>
      </c>
      <c r="C226" s="25">
        <v>57700</v>
      </c>
      <c r="D226" s="24" t="s">
        <v>32</v>
      </c>
      <c r="E226" s="24" t="s">
        <v>33</v>
      </c>
      <c r="F226" s="24" t="s">
        <v>721</v>
      </c>
      <c r="G226" s="24" t="s">
        <v>79</v>
      </c>
      <c r="H226" s="24" t="s">
        <v>80</v>
      </c>
      <c r="I226" s="24" t="s">
        <v>41</v>
      </c>
      <c r="J226" s="26">
        <v>4.3</v>
      </c>
      <c r="K226" s="24" t="s">
        <v>14</v>
      </c>
      <c r="L226" s="25" t="s">
        <v>708</v>
      </c>
      <c r="M226" s="25" t="s">
        <v>708</v>
      </c>
      <c r="N226" s="27">
        <v>1600</v>
      </c>
      <c r="O226" s="25">
        <v>47</v>
      </c>
      <c r="P226" s="27">
        <v>75200</v>
      </c>
      <c r="Q226" s="28">
        <v>401</v>
      </c>
      <c r="R226" s="28" t="s">
        <v>995</v>
      </c>
      <c r="S226" s="29">
        <v>684</v>
      </c>
    </row>
    <row r="227" spans="1:19" ht="75" x14ac:dyDescent="0.25">
      <c r="A227" s="16" t="s">
        <v>762</v>
      </c>
      <c r="B227" s="17" t="s">
        <v>31</v>
      </c>
      <c r="C227" s="18">
        <v>57745</v>
      </c>
      <c r="D227" s="17" t="s">
        <v>32</v>
      </c>
      <c r="E227" s="17" t="s">
        <v>33</v>
      </c>
      <c r="F227" s="17" t="s">
        <v>721</v>
      </c>
      <c r="G227" s="17" t="s">
        <v>81</v>
      </c>
      <c r="H227" s="17" t="s">
        <v>82</v>
      </c>
      <c r="I227" s="17" t="s">
        <v>41</v>
      </c>
      <c r="J227" s="19">
        <v>4.3</v>
      </c>
      <c r="K227" s="17" t="s">
        <v>14</v>
      </c>
      <c r="L227" s="18" t="s">
        <v>708</v>
      </c>
      <c r="M227" s="18" t="s">
        <v>708</v>
      </c>
      <c r="N227" s="20">
        <v>1650</v>
      </c>
      <c r="O227" s="18">
        <v>78</v>
      </c>
      <c r="P227" s="20">
        <v>128700</v>
      </c>
      <c r="Q227" s="21">
        <v>401</v>
      </c>
      <c r="R227" s="21" t="s">
        <v>995</v>
      </c>
      <c r="S227" s="22">
        <v>684</v>
      </c>
    </row>
    <row r="228" spans="1:19" ht="75" x14ac:dyDescent="0.25">
      <c r="A228" s="23" t="s">
        <v>747</v>
      </c>
      <c r="B228" s="24" t="s">
        <v>31</v>
      </c>
      <c r="C228" s="25">
        <v>53210</v>
      </c>
      <c r="D228" s="24" t="s">
        <v>47</v>
      </c>
      <c r="E228" s="24" t="s">
        <v>48</v>
      </c>
      <c r="F228" s="24" t="s">
        <v>721</v>
      </c>
      <c r="G228" s="24" t="s">
        <v>49</v>
      </c>
      <c r="H228" s="24" t="s">
        <v>50</v>
      </c>
      <c r="I228" s="24" t="s">
        <v>41</v>
      </c>
      <c r="J228" s="26">
        <v>4.3</v>
      </c>
      <c r="K228" s="24" t="s">
        <v>14</v>
      </c>
      <c r="L228" s="25" t="s">
        <v>708</v>
      </c>
      <c r="M228" s="25" t="s">
        <v>708</v>
      </c>
      <c r="N228" s="27">
        <v>1000</v>
      </c>
      <c r="O228" s="25">
        <v>40</v>
      </c>
      <c r="P228" s="27">
        <v>40000</v>
      </c>
      <c r="Q228" s="28">
        <v>475</v>
      </c>
      <c r="R228" s="28" t="s">
        <v>995</v>
      </c>
      <c r="S228" s="29">
        <v>838</v>
      </c>
    </row>
    <row r="229" spans="1:19" ht="75" x14ac:dyDescent="0.25">
      <c r="A229" s="16" t="s">
        <v>756</v>
      </c>
      <c r="B229" s="17" t="s">
        <v>31</v>
      </c>
      <c r="C229" s="18">
        <v>57620</v>
      </c>
      <c r="D229" s="17" t="s">
        <v>47</v>
      </c>
      <c r="E229" s="17" t="s">
        <v>48</v>
      </c>
      <c r="F229" s="17" t="s">
        <v>721</v>
      </c>
      <c r="G229" s="17" t="s">
        <v>69</v>
      </c>
      <c r="H229" s="17" t="s">
        <v>70</v>
      </c>
      <c r="I229" s="17" t="s">
        <v>41</v>
      </c>
      <c r="J229" s="19">
        <v>4.3</v>
      </c>
      <c r="K229" s="17" t="s">
        <v>14</v>
      </c>
      <c r="L229" s="18" t="s">
        <v>708</v>
      </c>
      <c r="M229" s="18" t="s">
        <v>708</v>
      </c>
      <c r="N229" s="20">
        <v>3000</v>
      </c>
      <c r="O229" s="18">
        <v>36</v>
      </c>
      <c r="P229" s="20">
        <v>108000</v>
      </c>
      <c r="Q229" s="21">
        <v>475</v>
      </c>
      <c r="R229" s="21" t="s">
        <v>995</v>
      </c>
      <c r="S229" s="22">
        <v>838</v>
      </c>
    </row>
    <row r="230" spans="1:19" ht="45" x14ac:dyDescent="0.25">
      <c r="A230" s="16" t="s">
        <v>748</v>
      </c>
      <c r="B230" s="17" t="s">
        <v>31</v>
      </c>
      <c r="C230" s="18">
        <v>57620</v>
      </c>
      <c r="D230" s="17" t="s">
        <v>32</v>
      </c>
      <c r="E230" s="17" t="s">
        <v>33</v>
      </c>
      <c r="F230" s="17" t="s">
        <v>721</v>
      </c>
      <c r="G230" s="17" t="s">
        <v>51</v>
      </c>
      <c r="H230" s="17" t="s">
        <v>52</v>
      </c>
      <c r="I230" s="17" t="s">
        <v>41</v>
      </c>
      <c r="J230" s="19">
        <v>4.3</v>
      </c>
      <c r="K230" s="17" t="s">
        <v>53</v>
      </c>
      <c r="L230" s="18" t="s">
        <v>708</v>
      </c>
      <c r="M230" s="18" t="s">
        <v>708</v>
      </c>
      <c r="N230" s="20">
        <v>2000</v>
      </c>
      <c r="O230" s="18">
        <v>1</v>
      </c>
      <c r="P230" s="20">
        <v>2000</v>
      </c>
      <c r="Q230" s="21">
        <v>476</v>
      </c>
      <c r="R230" s="44" t="s">
        <v>995</v>
      </c>
      <c r="S230" s="22">
        <v>839</v>
      </c>
    </row>
    <row r="231" spans="1:19" ht="45" x14ac:dyDescent="0.25">
      <c r="A231" s="23" t="s">
        <v>749</v>
      </c>
      <c r="B231" s="24" t="s">
        <v>31</v>
      </c>
      <c r="C231" s="25">
        <v>57745</v>
      </c>
      <c r="D231" s="24" t="s">
        <v>32</v>
      </c>
      <c r="E231" s="24" t="s">
        <v>33</v>
      </c>
      <c r="F231" s="24" t="s">
        <v>721</v>
      </c>
      <c r="G231" s="24" t="s">
        <v>54</v>
      </c>
      <c r="H231" s="24" t="s">
        <v>55</v>
      </c>
      <c r="I231" s="24" t="s">
        <v>41</v>
      </c>
      <c r="J231" s="26">
        <v>4.3</v>
      </c>
      <c r="K231" s="24" t="s">
        <v>53</v>
      </c>
      <c r="L231" s="25" t="s">
        <v>708</v>
      </c>
      <c r="M231" s="25" t="s">
        <v>708</v>
      </c>
      <c r="N231" s="27">
        <v>1650</v>
      </c>
      <c r="O231" s="25">
        <v>1</v>
      </c>
      <c r="P231" s="27">
        <v>1650</v>
      </c>
      <c r="Q231" s="28">
        <v>476</v>
      </c>
      <c r="R231" s="28" t="s">
        <v>995</v>
      </c>
      <c r="S231" s="29">
        <v>839</v>
      </c>
    </row>
    <row r="232" spans="1:19" ht="90" x14ac:dyDescent="0.25">
      <c r="A232" s="23" t="s">
        <v>963</v>
      </c>
      <c r="B232" s="24" t="s">
        <v>640</v>
      </c>
      <c r="C232" s="25">
        <v>53210</v>
      </c>
      <c r="D232" s="24" t="s">
        <v>641</v>
      </c>
      <c r="E232" s="24" t="s">
        <v>642</v>
      </c>
      <c r="F232" s="24" t="s">
        <v>722</v>
      </c>
      <c r="G232" s="24" t="s">
        <v>645</v>
      </c>
      <c r="H232" s="24" t="s">
        <v>646</v>
      </c>
      <c r="I232" s="24" t="s">
        <v>41</v>
      </c>
      <c r="J232" s="26">
        <v>4.0999999999999996</v>
      </c>
      <c r="K232" s="24" t="s">
        <v>89</v>
      </c>
      <c r="L232" s="25" t="s">
        <v>708</v>
      </c>
      <c r="M232" s="25" t="s">
        <v>708</v>
      </c>
      <c r="N232" s="27">
        <v>100000</v>
      </c>
      <c r="O232" s="25">
        <v>1</v>
      </c>
      <c r="P232" s="27">
        <v>100000</v>
      </c>
      <c r="Q232" s="28">
        <v>452</v>
      </c>
      <c r="R232" s="28" t="s">
        <v>995</v>
      </c>
      <c r="S232" s="29">
        <v>795</v>
      </c>
    </row>
    <row r="233" spans="1:19" ht="75" x14ac:dyDescent="0.25">
      <c r="A233" s="16" t="s">
        <v>732</v>
      </c>
      <c r="B233" s="17" t="s">
        <v>2</v>
      </c>
      <c r="C233" s="18">
        <v>58020</v>
      </c>
      <c r="D233" s="17" t="s">
        <v>3</v>
      </c>
      <c r="E233" s="17" t="s">
        <v>4</v>
      </c>
      <c r="F233" s="17" t="s">
        <v>720</v>
      </c>
      <c r="G233" s="17" t="s">
        <v>11</v>
      </c>
      <c r="H233" s="17" t="s">
        <v>12</v>
      </c>
      <c r="I233" s="17" t="s">
        <v>13</v>
      </c>
      <c r="J233" s="19">
        <v>1.2</v>
      </c>
      <c r="K233" s="17" t="s">
        <v>14</v>
      </c>
      <c r="L233" s="18" t="s">
        <v>710</v>
      </c>
      <c r="M233" s="18" t="s">
        <v>710</v>
      </c>
      <c r="N233" s="20">
        <v>10000</v>
      </c>
      <c r="O233" s="18">
        <v>1</v>
      </c>
      <c r="P233" s="20">
        <v>10000</v>
      </c>
      <c r="Q233" s="21">
        <v>336</v>
      </c>
      <c r="R233" s="21" t="s">
        <v>996</v>
      </c>
      <c r="S233" s="22">
        <v>589</v>
      </c>
    </row>
    <row r="234" spans="1:19" ht="75" x14ac:dyDescent="0.25">
      <c r="A234" s="23" t="s">
        <v>733</v>
      </c>
      <c r="B234" s="24" t="s">
        <v>2</v>
      </c>
      <c r="C234" s="25">
        <v>57865</v>
      </c>
      <c r="D234" s="24" t="s">
        <v>3</v>
      </c>
      <c r="E234" s="24" t="s">
        <v>4</v>
      </c>
      <c r="F234" s="24" t="s">
        <v>720</v>
      </c>
      <c r="G234" s="24" t="s">
        <v>11</v>
      </c>
      <c r="H234" s="24" t="s">
        <v>12</v>
      </c>
      <c r="I234" s="24" t="s">
        <v>13</v>
      </c>
      <c r="J234" s="26">
        <v>1.2</v>
      </c>
      <c r="K234" s="24" t="s">
        <v>14</v>
      </c>
      <c r="L234" s="25" t="s">
        <v>710</v>
      </c>
      <c r="M234" s="25" t="s">
        <v>710</v>
      </c>
      <c r="N234" s="27">
        <v>10000</v>
      </c>
      <c r="O234" s="25">
        <v>1</v>
      </c>
      <c r="P234" s="27">
        <v>10000</v>
      </c>
      <c r="Q234" s="28">
        <v>336</v>
      </c>
      <c r="R234" s="28" t="s">
        <v>996</v>
      </c>
      <c r="S234" s="29">
        <v>589</v>
      </c>
    </row>
    <row r="235" spans="1:19" ht="75" x14ac:dyDescent="0.25">
      <c r="A235" s="16" t="s">
        <v>734</v>
      </c>
      <c r="B235" s="17" t="s">
        <v>2</v>
      </c>
      <c r="C235" s="18">
        <v>57700</v>
      </c>
      <c r="D235" s="17" t="s">
        <v>3</v>
      </c>
      <c r="E235" s="17" t="s">
        <v>4</v>
      </c>
      <c r="F235" s="17" t="s">
        <v>720</v>
      </c>
      <c r="G235" s="17" t="s">
        <v>11</v>
      </c>
      <c r="H235" s="17" t="s">
        <v>12</v>
      </c>
      <c r="I235" s="17" t="s">
        <v>13</v>
      </c>
      <c r="J235" s="19">
        <v>1.2</v>
      </c>
      <c r="K235" s="17" t="s">
        <v>14</v>
      </c>
      <c r="L235" s="18" t="s">
        <v>710</v>
      </c>
      <c r="M235" s="18" t="s">
        <v>710</v>
      </c>
      <c r="N235" s="20">
        <v>10000</v>
      </c>
      <c r="O235" s="18">
        <v>1</v>
      </c>
      <c r="P235" s="20">
        <v>10000</v>
      </c>
      <c r="Q235" s="21">
        <v>336</v>
      </c>
      <c r="R235" s="21" t="s">
        <v>996</v>
      </c>
      <c r="S235" s="22">
        <v>589</v>
      </c>
    </row>
    <row r="236" spans="1:19" ht="375" x14ac:dyDescent="0.25">
      <c r="A236" s="23" t="s">
        <v>819</v>
      </c>
      <c r="B236" s="24" t="s">
        <v>235</v>
      </c>
      <c r="C236" s="25">
        <v>57620</v>
      </c>
      <c r="D236" s="24" t="s">
        <v>236</v>
      </c>
      <c r="E236" s="24" t="s">
        <v>237</v>
      </c>
      <c r="F236" s="24" t="s">
        <v>720</v>
      </c>
      <c r="G236" s="24" t="s">
        <v>249</v>
      </c>
      <c r="H236" s="24" t="s">
        <v>250</v>
      </c>
      <c r="I236" s="24" t="s">
        <v>13</v>
      </c>
      <c r="J236" s="26" t="s">
        <v>240</v>
      </c>
      <c r="K236" s="24" t="s">
        <v>14</v>
      </c>
      <c r="L236" s="25" t="s">
        <v>708</v>
      </c>
      <c r="M236" s="25" t="s">
        <v>708</v>
      </c>
      <c r="N236" s="27">
        <v>2000</v>
      </c>
      <c r="O236" s="25">
        <v>2</v>
      </c>
      <c r="P236" s="27">
        <v>4000</v>
      </c>
      <c r="Q236" s="28">
        <v>331</v>
      </c>
      <c r="R236" s="28" t="s">
        <v>995</v>
      </c>
      <c r="S236" s="29">
        <v>575</v>
      </c>
    </row>
    <row r="237" spans="1:19" ht="409.5" x14ac:dyDescent="0.25">
      <c r="A237" s="16" t="s">
        <v>820</v>
      </c>
      <c r="B237" s="17" t="s">
        <v>235</v>
      </c>
      <c r="C237" s="18">
        <v>57620</v>
      </c>
      <c r="D237" s="17" t="s">
        <v>236</v>
      </c>
      <c r="E237" s="17" t="s">
        <v>237</v>
      </c>
      <c r="F237" s="17" t="s">
        <v>720</v>
      </c>
      <c r="G237" s="17" t="s">
        <v>251</v>
      </c>
      <c r="H237" s="17" t="s">
        <v>252</v>
      </c>
      <c r="I237" s="17" t="s">
        <v>13</v>
      </c>
      <c r="J237" s="19" t="s">
        <v>240</v>
      </c>
      <c r="K237" s="17" t="s">
        <v>14</v>
      </c>
      <c r="L237" s="18" t="s">
        <v>708</v>
      </c>
      <c r="M237" s="18" t="s">
        <v>708</v>
      </c>
      <c r="N237" s="20">
        <v>2895</v>
      </c>
      <c r="O237" s="18">
        <v>2</v>
      </c>
      <c r="P237" s="20">
        <v>5790</v>
      </c>
      <c r="Q237" s="21">
        <v>331</v>
      </c>
      <c r="R237" s="21" t="s">
        <v>995</v>
      </c>
      <c r="S237" s="22">
        <v>575</v>
      </c>
    </row>
    <row r="238" spans="1:19" ht="409.5" x14ac:dyDescent="0.25">
      <c r="A238" s="23" t="s">
        <v>821</v>
      </c>
      <c r="B238" s="24" t="s">
        <v>235</v>
      </c>
      <c r="C238" s="25">
        <v>57620</v>
      </c>
      <c r="D238" s="24" t="s">
        <v>236</v>
      </c>
      <c r="E238" s="24" t="s">
        <v>237</v>
      </c>
      <c r="F238" s="24" t="s">
        <v>720</v>
      </c>
      <c r="G238" s="24" t="s">
        <v>253</v>
      </c>
      <c r="H238" s="24" t="s">
        <v>254</v>
      </c>
      <c r="I238" s="24" t="s">
        <v>13</v>
      </c>
      <c r="J238" s="26" t="s">
        <v>240</v>
      </c>
      <c r="K238" s="24" t="s">
        <v>14</v>
      </c>
      <c r="L238" s="25" t="s">
        <v>708</v>
      </c>
      <c r="M238" s="25" t="s">
        <v>708</v>
      </c>
      <c r="N238" s="27">
        <v>2998</v>
      </c>
      <c r="O238" s="25">
        <v>2</v>
      </c>
      <c r="P238" s="27">
        <v>5996</v>
      </c>
      <c r="Q238" s="28">
        <v>331</v>
      </c>
      <c r="R238" s="28" t="s">
        <v>995</v>
      </c>
      <c r="S238" s="29">
        <v>575</v>
      </c>
    </row>
    <row r="239" spans="1:19" ht="409.5" x14ac:dyDescent="0.25">
      <c r="A239" s="23" t="s">
        <v>823</v>
      </c>
      <c r="B239" s="24" t="s">
        <v>235</v>
      </c>
      <c r="C239" s="25">
        <v>57620</v>
      </c>
      <c r="D239" s="24" t="s">
        <v>236</v>
      </c>
      <c r="E239" s="24" t="s">
        <v>237</v>
      </c>
      <c r="F239" s="24" t="s">
        <v>720</v>
      </c>
      <c r="G239" s="24" t="s">
        <v>257</v>
      </c>
      <c r="H239" s="24" t="s">
        <v>258</v>
      </c>
      <c r="I239" s="24" t="s">
        <v>13</v>
      </c>
      <c r="J239" s="26" t="s">
        <v>240</v>
      </c>
      <c r="K239" s="24" t="s">
        <v>14</v>
      </c>
      <c r="L239" s="25" t="s">
        <v>708</v>
      </c>
      <c r="M239" s="25" t="s">
        <v>708</v>
      </c>
      <c r="N239" s="27">
        <v>2200</v>
      </c>
      <c r="O239" s="25">
        <v>1</v>
      </c>
      <c r="P239" s="27">
        <v>2200</v>
      </c>
      <c r="Q239" s="28">
        <v>331</v>
      </c>
      <c r="R239" s="28" t="s">
        <v>995</v>
      </c>
      <c r="S239" s="29">
        <v>575</v>
      </c>
    </row>
    <row r="240" spans="1:19" ht="409.5" x14ac:dyDescent="0.25">
      <c r="A240" s="23" t="s">
        <v>827</v>
      </c>
      <c r="B240" s="24" t="s">
        <v>235</v>
      </c>
      <c r="C240" s="25">
        <v>57620</v>
      </c>
      <c r="D240" s="24" t="s">
        <v>236</v>
      </c>
      <c r="E240" s="24" t="s">
        <v>237</v>
      </c>
      <c r="F240" s="24" t="s">
        <v>720</v>
      </c>
      <c r="G240" s="24" t="s">
        <v>265</v>
      </c>
      <c r="H240" s="24" t="s">
        <v>266</v>
      </c>
      <c r="I240" s="24" t="s">
        <v>13</v>
      </c>
      <c r="J240" s="26" t="s">
        <v>240</v>
      </c>
      <c r="K240" s="24" t="s">
        <v>14</v>
      </c>
      <c r="L240" s="25" t="s">
        <v>708</v>
      </c>
      <c r="M240" s="25" t="s">
        <v>708</v>
      </c>
      <c r="N240" s="27">
        <v>2800</v>
      </c>
      <c r="O240" s="25">
        <v>1</v>
      </c>
      <c r="P240" s="27">
        <v>2800</v>
      </c>
      <c r="Q240" s="28">
        <v>331</v>
      </c>
      <c r="R240" s="28" t="s">
        <v>995</v>
      </c>
      <c r="S240" s="29">
        <v>575</v>
      </c>
    </row>
    <row r="241" spans="1:19" ht="270" x14ac:dyDescent="0.25">
      <c r="A241" s="16" t="s">
        <v>828</v>
      </c>
      <c r="B241" s="17" t="s">
        <v>235</v>
      </c>
      <c r="C241" s="18">
        <v>57620</v>
      </c>
      <c r="D241" s="17" t="s">
        <v>236</v>
      </c>
      <c r="E241" s="17" t="s">
        <v>237</v>
      </c>
      <c r="F241" s="17" t="s">
        <v>720</v>
      </c>
      <c r="G241" s="17" t="s">
        <v>267</v>
      </c>
      <c r="H241" s="17" t="s">
        <v>268</v>
      </c>
      <c r="I241" s="17" t="s">
        <v>13</v>
      </c>
      <c r="J241" s="19" t="s">
        <v>240</v>
      </c>
      <c r="K241" s="17" t="s">
        <v>14</v>
      </c>
      <c r="L241" s="18" t="s">
        <v>708</v>
      </c>
      <c r="M241" s="18" t="s">
        <v>708</v>
      </c>
      <c r="N241" s="20">
        <v>2900</v>
      </c>
      <c r="O241" s="18">
        <v>1</v>
      </c>
      <c r="P241" s="20">
        <v>2900</v>
      </c>
      <c r="Q241" s="21">
        <v>331</v>
      </c>
      <c r="R241" s="21" t="s">
        <v>995</v>
      </c>
      <c r="S241" s="22">
        <v>575</v>
      </c>
    </row>
    <row r="242" spans="1:19" ht="120" x14ac:dyDescent="0.25">
      <c r="A242" s="23" t="s">
        <v>837</v>
      </c>
      <c r="B242" s="24" t="s">
        <v>274</v>
      </c>
      <c r="C242" s="25">
        <v>58020</v>
      </c>
      <c r="D242" s="24" t="s">
        <v>297</v>
      </c>
      <c r="E242" s="24" t="s">
        <v>298</v>
      </c>
      <c r="F242" s="24" t="s">
        <v>720</v>
      </c>
      <c r="G242" s="24" t="s">
        <v>299</v>
      </c>
      <c r="H242" s="24" t="s">
        <v>300</v>
      </c>
      <c r="I242" s="24" t="s">
        <v>301</v>
      </c>
      <c r="J242" s="26">
        <v>1.2</v>
      </c>
      <c r="K242" s="24" t="s">
        <v>14</v>
      </c>
      <c r="L242" s="25" t="s">
        <v>708</v>
      </c>
      <c r="M242" s="25" t="s">
        <v>708</v>
      </c>
      <c r="N242" s="27">
        <v>699</v>
      </c>
      <c r="O242" s="25">
        <v>2</v>
      </c>
      <c r="P242" s="27">
        <v>1398</v>
      </c>
      <c r="Q242" s="28">
        <v>295</v>
      </c>
      <c r="R242" s="28" t="s">
        <v>996</v>
      </c>
      <c r="S242" s="29">
        <v>515</v>
      </c>
    </row>
    <row r="243" spans="1:19" ht="105" x14ac:dyDescent="0.25">
      <c r="A243" s="16" t="s">
        <v>838</v>
      </c>
      <c r="B243" s="17" t="s">
        <v>274</v>
      </c>
      <c r="C243" s="18">
        <v>58020</v>
      </c>
      <c r="D243" s="17" t="s">
        <v>297</v>
      </c>
      <c r="E243" s="17" t="s">
        <v>298</v>
      </c>
      <c r="F243" s="17" t="s">
        <v>720</v>
      </c>
      <c r="G243" s="17" t="s">
        <v>302</v>
      </c>
      <c r="H243" s="17" t="s">
        <v>303</v>
      </c>
      <c r="I243" s="17" t="s">
        <v>301</v>
      </c>
      <c r="J243" s="19">
        <v>1.2</v>
      </c>
      <c r="K243" s="17" t="s">
        <v>14</v>
      </c>
      <c r="L243" s="18" t="s">
        <v>708</v>
      </c>
      <c r="M243" s="18" t="s">
        <v>708</v>
      </c>
      <c r="N243" s="20">
        <v>650</v>
      </c>
      <c r="O243" s="18">
        <v>2</v>
      </c>
      <c r="P243" s="20">
        <v>1300</v>
      </c>
      <c r="Q243" s="21">
        <v>295</v>
      </c>
      <c r="R243" s="21" t="s">
        <v>996</v>
      </c>
      <c r="S243" s="22">
        <v>515</v>
      </c>
    </row>
    <row r="244" spans="1:19" ht="315" x14ac:dyDescent="0.25">
      <c r="A244" s="23" t="s">
        <v>839</v>
      </c>
      <c r="B244" s="24" t="s">
        <v>274</v>
      </c>
      <c r="C244" s="25">
        <v>58020</v>
      </c>
      <c r="D244" s="24" t="s">
        <v>297</v>
      </c>
      <c r="E244" s="24" t="s">
        <v>298</v>
      </c>
      <c r="F244" s="24" t="s">
        <v>720</v>
      </c>
      <c r="G244" s="24" t="s">
        <v>304</v>
      </c>
      <c r="H244" s="24" t="s">
        <v>305</v>
      </c>
      <c r="I244" s="24" t="s">
        <v>301</v>
      </c>
      <c r="J244" s="26">
        <v>1.2</v>
      </c>
      <c r="K244" s="24" t="s">
        <v>14</v>
      </c>
      <c r="L244" s="25" t="s">
        <v>708</v>
      </c>
      <c r="M244" s="25" t="s">
        <v>708</v>
      </c>
      <c r="N244" s="27">
        <v>3200</v>
      </c>
      <c r="O244" s="25">
        <v>1</v>
      </c>
      <c r="P244" s="27">
        <v>3200</v>
      </c>
      <c r="Q244" s="28">
        <v>295</v>
      </c>
      <c r="R244" s="28" t="s">
        <v>996</v>
      </c>
      <c r="S244" s="29">
        <v>515</v>
      </c>
    </row>
    <row r="245" spans="1:19" ht="255" x14ac:dyDescent="0.25">
      <c r="A245" s="16" t="s">
        <v>844</v>
      </c>
      <c r="B245" s="17" t="s">
        <v>274</v>
      </c>
      <c r="C245" s="18">
        <v>58020</v>
      </c>
      <c r="D245" s="17" t="s">
        <v>314</v>
      </c>
      <c r="E245" s="17" t="s">
        <v>315</v>
      </c>
      <c r="F245" s="17" t="s">
        <v>720</v>
      </c>
      <c r="G245" s="17" t="s">
        <v>316</v>
      </c>
      <c r="H245" s="17" t="s">
        <v>317</v>
      </c>
      <c r="I245" s="17" t="s">
        <v>301</v>
      </c>
      <c r="J245" s="19" t="s">
        <v>174</v>
      </c>
      <c r="K245" s="17" t="s">
        <v>14</v>
      </c>
      <c r="L245" s="18" t="s">
        <v>708</v>
      </c>
      <c r="M245" s="18" t="s">
        <v>708</v>
      </c>
      <c r="N245" s="20">
        <v>10031</v>
      </c>
      <c r="O245" s="18">
        <v>1</v>
      </c>
      <c r="P245" s="20">
        <v>10031</v>
      </c>
      <c r="Q245" s="21">
        <v>371</v>
      </c>
      <c r="R245" s="21" t="s">
        <v>995</v>
      </c>
      <c r="S245" s="22">
        <v>636</v>
      </c>
    </row>
    <row r="246" spans="1:19" ht="105" x14ac:dyDescent="0.25">
      <c r="A246" s="23" t="s">
        <v>845</v>
      </c>
      <c r="B246" s="24" t="s">
        <v>274</v>
      </c>
      <c r="C246" s="25">
        <v>58020</v>
      </c>
      <c r="D246" s="24" t="s">
        <v>314</v>
      </c>
      <c r="E246" s="24" t="s">
        <v>315</v>
      </c>
      <c r="F246" s="24" t="s">
        <v>720</v>
      </c>
      <c r="G246" s="24" t="s">
        <v>318</v>
      </c>
      <c r="H246" s="24" t="s">
        <v>319</v>
      </c>
      <c r="I246" s="24" t="s">
        <v>301</v>
      </c>
      <c r="J246" s="26" t="s">
        <v>174</v>
      </c>
      <c r="K246" s="24" t="s">
        <v>14</v>
      </c>
      <c r="L246" s="25" t="s">
        <v>708</v>
      </c>
      <c r="M246" s="25" t="s">
        <v>708</v>
      </c>
      <c r="N246" s="27">
        <v>1139</v>
      </c>
      <c r="O246" s="25">
        <v>3</v>
      </c>
      <c r="P246" s="27">
        <v>3417</v>
      </c>
      <c r="Q246" s="28">
        <v>371</v>
      </c>
      <c r="R246" s="28" t="s">
        <v>995</v>
      </c>
      <c r="S246" s="29">
        <v>636</v>
      </c>
    </row>
    <row r="247" spans="1:19" ht="120" x14ac:dyDescent="0.25">
      <c r="A247" s="23" t="s">
        <v>851</v>
      </c>
      <c r="B247" s="24" t="s">
        <v>274</v>
      </c>
      <c r="C247" s="25">
        <v>58020</v>
      </c>
      <c r="D247" s="24" t="s">
        <v>314</v>
      </c>
      <c r="E247" s="24" t="s">
        <v>315</v>
      </c>
      <c r="F247" s="24" t="s">
        <v>720</v>
      </c>
      <c r="G247" s="24" t="s">
        <v>331</v>
      </c>
      <c r="H247" s="24" t="s">
        <v>332</v>
      </c>
      <c r="I247" s="24" t="s">
        <v>301</v>
      </c>
      <c r="J247" s="26" t="s">
        <v>174</v>
      </c>
      <c r="K247" s="24" t="s">
        <v>14</v>
      </c>
      <c r="L247" s="25" t="s">
        <v>708</v>
      </c>
      <c r="M247" s="25" t="s">
        <v>708</v>
      </c>
      <c r="N247" s="27">
        <v>699</v>
      </c>
      <c r="O247" s="25">
        <v>2</v>
      </c>
      <c r="P247" s="27">
        <v>1398</v>
      </c>
      <c r="Q247" s="28">
        <v>371</v>
      </c>
      <c r="R247" s="28" t="s">
        <v>995</v>
      </c>
      <c r="S247" s="29">
        <v>636</v>
      </c>
    </row>
    <row r="248" spans="1:19" ht="210" x14ac:dyDescent="0.25">
      <c r="A248" s="16" t="s">
        <v>870</v>
      </c>
      <c r="B248" s="17" t="s">
        <v>344</v>
      </c>
      <c r="C248" s="18">
        <v>58305</v>
      </c>
      <c r="D248" s="17" t="s">
        <v>345</v>
      </c>
      <c r="E248" s="17" t="s">
        <v>346</v>
      </c>
      <c r="F248" s="17" t="s">
        <v>720</v>
      </c>
      <c r="G248" s="17" t="s">
        <v>385</v>
      </c>
      <c r="H248" s="17" t="s">
        <v>386</v>
      </c>
      <c r="I248" s="17" t="s">
        <v>301</v>
      </c>
      <c r="J248" s="19" t="s">
        <v>360</v>
      </c>
      <c r="K248" s="17" t="s">
        <v>361</v>
      </c>
      <c r="L248" s="18" t="s">
        <v>710</v>
      </c>
      <c r="M248" s="18" t="s">
        <v>708</v>
      </c>
      <c r="N248" s="20">
        <v>25000</v>
      </c>
      <c r="O248" s="18">
        <v>1</v>
      </c>
      <c r="P248" s="20">
        <v>25000</v>
      </c>
      <c r="Q248" s="21">
        <v>400</v>
      </c>
      <c r="R248" s="21" t="s">
        <v>995</v>
      </c>
      <c r="S248" s="22">
        <v>679</v>
      </c>
    </row>
    <row r="249" spans="1:19" ht="409.5" x14ac:dyDescent="0.25">
      <c r="A249" s="16" t="s">
        <v>948</v>
      </c>
      <c r="B249" s="17" t="s">
        <v>592</v>
      </c>
      <c r="C249" s="18">
        <v>58020</v>
      </c>
      <c r="D249" s="17" t="s">
        <v>599</v>
      </c>
      <c r="E249" s="17" t="s">
        <v>594</v>
      </c>
      <c r="F249" s="17" t="s">
        <v>720</v>
      </c>
      <c r="G249" s="17" t="s">
        <v>600</v>
      </c>
      <c r="H249" s="17" t="s">
        <v>601</v>
      </c>
      <c r="I249" s="17" t="s">
        <v>301</v>
      </c>
      <c r="J249" s="19">
        <v>1.2</v>
      </c>
      <c r="K249" s="17" t="s">
        <v>38</v>
      </c>
      <c r="L249" s="18" t="s">
        <v>708</v>
      </c>
      <c r="M249" s="18" t="s">
        <v>708</v>
      </c>
      <c r="N249" s="20">
        <v>2600</v>
      </c>
      <c r="O249" s="18">
        <v>32</v>
      </c>
      <c r="P249" s="20">
        <v>83200</v>
      </c>
      <c r="Q249" s="21">
        <v>295</v>
      </c>
      <c r="R249" s="21" t="s">
        <v>996</v>
      </c>
      <c r="S249" s="22">
        <v>515</v>
      </c>
    </row>
    <row r="250" spans="1:19" ht="409.5" x14ac:dyDescent="0.25">
      <c r="A250" s="23" t="s">
        <v>949</v>
      </c>
      <c r="B250" s="24" t="s">
        <v>592</v>
      </c>
      <c r="C250" s="25">
        <v>58020</v>
      </c>
      <c r="D250" s="24" t="s">
        <v>599</v>
      </c>
      <c r="E250" s="24" t="s">
        <v>594</v>
      </c>
      <c r="F250" s="24" t="s">
        <v>720</v>
      </c>
      <c r="G250" s="24" t="s">
        <v>602</v>
      </c>
      <c r="H250" s="24" t="s">
        <v>603</v>
      </c>
      <c r="I250" s="24" t="s">
        <v>301</v>
      </c>
      <c r="J250" s="26">
        <v>1.2</v>
      </c>
      <c r="K250" s="24" t="s">
        <v>361</v>
      </c>
      <c r="L250" s="25" t="s">
        <v>708</v>
      </c>
      <c r="M250" s="25" t="s">
        <v>708</v>
      </c>
      <c r="N250" s="27">
        <v>2712</v>
      </c>
      <c r="O250" s="25">
        <v>15</v>
      </c>
      <c r="P250" s="27">
        <v>40680</v>
      </c>
      <c r="Q250" s="28">
        <v>295</v>
      </c>
      <c r="R250" s="28" t="s">
        <v>996</v>
      </c>
      <c r="S250" s="29">
        <v>515</v>
      </c>
    </row>
    <row r="251" spans="1:19" ht="225" x14ac:dyDescent="0.25">
      <c r="A251" s="16" t="s">
        <v>836</v>
      </c>
      <c r="B251" s="17" t="s">
        <v>274</v>
      </c>
      <c r="C251" s="18">
        <v>57600</v>
      </c>
      <c r="D251" s="17" t="s">
        <v>293</v>
      </c>
      <c r="E251" s="17" t="s">
        <v>294</v>
      </c>
      <c r="F251" s="17" t="s">
        <v>720</v>
      </c>
      <c r="G251" s="17" t="s">
        <v>295</v>
      </c>
      <c r="H251" s="17" t="s">
        <v>296</v>
      </c>
      <c r="I251" s="17" t="s">
        <v>58</v>
      </c>
      <c r="J251" s="19">
        <v>1.2</v>
      </c>
      <c r="K251" s="17" t="s">
        <v>14</v>
      </c>
      <c r="L251" s="18" t="s">
        <v>708</v>
      </c>
      <c r="M251" s="18" t="s">
        <v>708</v>
      </c>
      <c r="N251" s="20">
        <v>525</v>
      </c>
      <c r="O251" s="18">
        <v>9</v>
      </c>
      <c r="P251" s="20">
        <v>4725</v>
      </c>
      <c r="Q251" s="21">
        <v>296</v>
      </c>
      <c r="R251" s="21" t="s">
        <v>996</v>
      </c>
      <c r="S251" s="22">
        <v>516</v>
      </c>
    </row>
    <row r="252" spans="1:19" ht="240" x14ac:dyDescent="0.25">
      <c r="A252" s="23" t="s">
        <v>859</v>
      </c>
      <c r="B252" s="24" t="s">
        <v>344</v>
      </c>
      <c r="C252" s="25">
        <v>58305</v>
      </c>
      <c r="D252" s="24" t="s">
        <v>345</v>
      </c>
      <c r="E252" s="24" t="s">
        <v>346</v>
      </c>
      <c r="F252" s="24" t="s">
        <v>720</v>
      </c>
      <c r="G252" s="24" t="s">
        <v>358</v>
      </c>
      <c r="H252" s="24" t="s">
        <v>359</v>
      </c>
      <c r="I252" s="24" t="s">
        <v>58</v>
      </c>
      <c r="J252" s="26" t="s">
        <v>360</v>
      </c>
      <c r="K252" s="24" t="s">
        <v>361</v>
      </c>
      <c r="L252" s="25" t="s">
        <v>710</v>
      </c>
      <c r="M252" s="25" t="s">
        <v>708</v>
      </c>
      <c r="N252" s="27">
        <v>66700</v>
      </c>
      <c r="O252" s="25">
        <v>1</v>
      </c>
      <c r="P252" s="27">
        <v>66700</v>
      </c>
      <c r="Q252" s="28">
        <v>400</v>
      </c>
      <c r="R252" s="28" t="s">
        <v>995</v>
      </c>
      <c r="S252" s="29">
        <v>675</v>
      </c>
    </row>
    <row r="253" spans="1:19" ht="165" x14ac:dyDescent="0.25">
      <c r="A253" s="23" t="s">
        <v>861</v>
      </c>
      <c r="B253" s="24" t="s">
        <v>344</v>
      </c>
      <c r="C253" s="25">
        <v>54103</v>
      </c>
      <c r="D253" s="24" t="s">
        <v>345</v>
      </c>
      <c r="E253" s="24" t="s">
        <v>346</v>
      </c>
      <c r="F253" s="24" t="s">
        <v>720</v>
      </c>
      <c r="G253" s="24" t="s">
        <v>364</v>
      </c>
      <c r="H253" s="24" t="s">
        <v>365</v>
      </c>
      <c r="I253" s="24" t="s">
        <v>58</v>
      </c>
      <c r="J253" s="26" t="s">
        <v>366</v>
      </c>
      <c r="K253" s="24" t="s">
        <v>89</v>
      </c>
      <c r="L253" s="25" t="s">
        <v>708</v>
      </c>
      <c r="M253" s="25" t="s">
        <v>708</v>
      </c>
      <c r="N253" s="27">
        <v>100000</v>
      </c>
      <c r="O253" s="25">
        <v>1</v>
      </c>
      <c r="P253" s="27">
        <v>100000</v>
      </c>
      <c r="Q253" s="28">
        <v>404</v>
      </c>
      <c r="R253" s="28" t="s">
        <v>996</v>
      </c>
      <c r="S253" s="29">
        <v>814</v>
      </c>
    </row>
    <row r="254" spans="1:19" ht="165" x14ac:dyDescent="0.25">
      <c r="A254" s="41" t="s">
        <v>863</v>
      </c>
      <c r="B254" s="24" t="s">
        <v>344</v>
      </c>
      <c r="C254" s="25">
        <v>53100</v>
      </c>
      <c r="D254" s="24" t="s">
        <v>345</v>
      </c>
      <c r="E254" s="24" t="s">
        <v>346</v>
      </c>
      <c r="F254" s="24" t="s">
        <v>720</v>
      </c>
      <c r="G254" s="24" t="s">
        <v>370</v>
      </c>
      <c r="H254" s="24" t="s">
        <v>371</v>
      </c>
      <c r="I254" s="24" t="s">
        <v>58</v>
      </c>
      <c r="J254" s="26" t="s">
        <v>369</v>
      </c>
      <c r="K254" s="24" t="s">
        <v>89</v>
      </c>
      <c r="L254" s="25" t="s">
        <v>708</v>
      </c>
      <c r="M254" s="25" t="s">
        <v>708</v>
      </c>
      <c r="N254" s="27">
        <v>25000</v>
      </c>
      <c r="O254" s="25">
        <v>1</v>
      </c>
      <c r="P254" s="27">
        <v>25000</v>
      </c>
      <c r="Q254" s="28">
        <v>405</v>
      </c>
      <c r="R254" s="28" t="s">
        <v>996</v>
      </c>
      <c r="S254" s="29">
        <v>694</v>
      </c>
    </row>
    <row r="255" spans="1:19" ht="120" x14ac:dyDescent="0.25">
      <c r="A255" s="16" t="s">
        <v>864</v>
      </c>
      <c r="B255" s="17" t="s">
        <v>344</v>
      </c>
      <c r="C255" s="40">
        <v>54103</v>
      </c>
      <c r="D255" s="17" t="s">
        <v>352</v>
      </c>
      <c r="E255" s="17" t="s">
        <v>353</v>
      </c>
      <c r="F255" s="17" t="s">
        <v>720</v>
      </c>
      <c r="G255" s="17" t="s">
        <v>372</v>
      </c>
      <c r="H255" s="17" t="s">
        <v>373</v>
      </c>
      <c r="I255" s="39" t="s">
        <v>58</v>
      </c>
      <c r="J255" s="19" t="s">
        <v>369</v>
      </c>
      <c r="K255" s="17" t="s">
        <v>89</v>
      </c>
      <c r="L255" s="18" t="s">
        <v>708</v>
      </c>
      <c r="M255" s="18" t="s">
        <v>708</v>
      </c>
      <c r="N255" s="20">
        <v>5000</v>
      </c>
      <c r="O255" s="18">
        <v>1</v>
      </c>
      <c r="P255" s="20">
        <v>5000</v>
      </c>
      <c r="Q255" s="21">
        <v>405</v>
      </c>
      <c r="R255" s="21" t="s">
        <v>996</v>
      </c>
      <c r="S255" s="22">
        <v>696</v>
      </c>
    </row>
    <row r="256" spans="1:19" ht="255" x14ac:dyDescent="0.25">
      <c r="A256" s="16" t="s">
        <v>874</v>
      </c>
      <c r="B256" s="17" t="s">
        <v>344</v>
      </c>
      <c r="C256" s="18">
        <v>53100</v>
      </c>
      <c r="D256" s="17" t="s">
        <v>345</v>
      </c>
      <c r="E256" s="17" t="s">
        <v>346</v>
      </c>
      <c r="F256" s="17" t="s">
        <v>720</v>
      </c>
      <c r="G256" s="17" t="s">
        <v>1000</v>
      </c>
      <c r="H256" s="17" t="s">
        <v>393</v>
      </c>
      <c r="I256" s="17" t="s">
        <v>58</v>
      </c>
      <c r="J256" s="19" t="s">
        <v>369</v>
      </c>
      <c r="K256" s="17" t="s">
        <v>89</v>
      </c>
      <c r="L256" s="18" t="s">
        <v>708</v>
      </c>
      <c r="M256" s="18" t="s">
        <v>708</v>
      </c>
      <c r="N256" s="20">
        <v>96000</v>
      </c>
      <c r="O256" s="18">
        <v>1</v>
      </c>
      <c r="P256" s="20">
        <v>96000</v>
      </c>
      <c r="Q256" s="21">
        <v>405</v>
      </c>
      <c r="R256" s="21" t="s">
        <v>996</v>
      </c>
      <c r="S256" s="22">
        <v>693</v>
      </c>
    </row>
    <row r="257" spans="1:19" ht="165" x14ac:dyDescent="0.25">
      <c r="A257" s="16" t="s">
        <v>945</v>
      </c>
      <c r="B257" s="17" t="s">
        <v>587</v>
      </c>
      <c r="C257" s="18">
        <v>57600</v>
      </c>
      <c r="D257" s="17" t="s">
        <v>588</v>
      </c>
      <c r="E257" s="17" t="s">
        <v>589</v>
      </c>
      <c r="F257" s="17" t="s">
        <v>720</v>
      </c>
      <c r="G257" s="17" t="s">
        <v>590</v>
      </c>
      <c r="H257" s="17" t="s">
        <v>591</v>
      </c>
      <c r="I257" s="17" t="s">
        <v>58</v>
      </c>
      <c r="J257" s="19">
        <v>1.2</v>
      </c>
      <c r="K257" s="17" t="s">
        <v>14</v>
      </c>
      <c r="L257" s="18" t="s">
        <v>710</v>
      </c>
      <c r="M257" s="18" t="s">
        <v>710</v>
      </c>
      <c r="N257" s="20">
        <v>8000</v>
      </c>
      <c r="O257" s="18">
        <v>3</v>
      </c>
      <c r="P257" s="20">
        <v>24000</v>
      </c>
      <c r="Q257" s="21">
        <v>296</v>
      </c>
      <c r="R257" s="21" t="s">
        <v>996</v>
      </c>
      <c r="S257" s="22">
        <v>516</v>
      </c>
    </row>
    <row r="258" spans="1:19" ht="165" x14ac:dyDescent="0.25">
      <c r="A258" s="16" t="s">
        <v>822</v>
      </c>
      <c r="B258" s="17" t="s">
        <v>235</v>
      </c>
      <c r="C258" s="18">
        <v>53110</v>
      </c>
      <c r="D258" s="17" t="s">
        <v>245</v>
      </c>
      <c r="E258" s="17" t="s">
        <v>246</v>
      </c>
      <c r="F258" s="17" t="s">
        <v>720</v>
      </c>
      <c r="G258" s="17" t="s">
        <v>255</v>
      </c>
      <c r="H258" s="17" t="s">
        <v>256</v>
      </c>
      <c r="I258" s="17" t="s">
        <v>58</v>
      </c>
      <c r="J258" s="19" t="s">
        <v>240</v>
      </c>
      <c r="K258" s="17" t="s">
        <v>14</v>
      </c>
      <c r="L258" s="18" t="s">
        <v>708</v>
      </c>
      <c r="M258" s="18" t="s">
        <v>708</v>
      </c>
      <c r="N258" s="20">
        <v>2400</v>
      </c>
      <c r="O258" s="18">
        <v>1</v>
      </c>
      <c r="P258" s="20">
        <v>2400</v>
      </c>
      <c r="Q258" s="21">
        <v>331</v>
      </c>
      <c r="R258" s="21" t="s">
        <v>995</v>
      </c>
      <c r="S258" s="22">
        <v>577</v>
      </c>
    </row>
    <row r="259" spans="1:19" ht="120" x14ac:dyDescent="0.25">
      <c r="A259" s="46" t="s">
        <v>824</v>
      </c>
      <c r="B259" s="17" t="s">
        <v>235</v>
      </c>
      <c r="C259" s="18">
        <v>53110</v>
      </c>
      <c r="D259" s="17" t="s">
        <v>245</v>
      </c>
      <c r="E259" s="17" t="s">
        <v>246</v>
      </c>
      <c r="F259" s="17" t="s">
        <v>720</v>
      </c>
      <c r="G259" s="17" t="s">
        <v>259</v>
      </c>
      <c r="H259" s="17" t="s">
        <v>260</v>
      </c>
      <c r="I259" s="17" t="s">
        <v>58</v>
      </c>
      <c r="J259" s="19" t="s">
        <v>240</v>
      </c>
      <c r="K259" s="17" t="s">
        <v>14</v>
      </c>
      <c r="L259" s="18" t="s">
        <v>708</v>
      </c>
      <c r="M259" s="18" t="s">
        <v>708</v>
      </c>
      <c r="N259" s="20">
        <v>7500</v>
      </c>
      <c r="O259" s="18">
        <v>1</v>
      </c>
      <c r="P259" s="20">
        <v>7500</v>
      </c>
      <c r="Q259" s="21">
        <v>331</v>
      </c>
      <c r="R259" s="21" t="s">
        <v>995</v>
      </c>
      <c r="S259" s="22">
        <v>577</v>
      </c>
    </row>
    <row r="260" spans="1:19" ht="150" x14ac:dyDescent="0.25">
      <c r="A260" s="16" t="s">
        <v>903</v>
      </c>
      <c r="B260" s="17" t="s">
        <v>465</v>
      </c>
      <c r="C260" s="18">
        <v>58255</v>
      </c>
      <c r="D260" s="17" t="s">
        <v>466</v>
      </c>
      <c r="E260" s="17" t="s">
        <v>188</v>
      </c>
      <c r="F260" s="17" t="s">
        <v>723</v>
      </c>
      <c r="G260" s="17" t="s">
        <v>471</v>
      </c>
      <c r="H260" s="17" t="s">
        <v>472</v>
      </c>
      <c r="I260" s="17" t="s">
        <v>58</v>
      </c>
      <c r="J260" s="19">
        <v>4.0999999999999996</v>
      </c>
      <c r="K260" s="17" t="s">
        <v>10</v>
      </c>
      <c r="L260" s="18" t="s">
        <v>708</v>
      </c>
      <c r="M260" s="18" t="s">
        <v>708</v>
      </c>
      <c r="N260" s="20">
        <v>40000</v>
      </c>
      <c r="O260" s="18">
        <v>1</v>
      </c>
      <c r="P260" s="20">
        <v>40000</v>
      </c>
      <c r="Q260" s="21">
        <v>474</v>
      </c>
      <c r="R260" s="44" t="s">
        <v>995</v>
      </c>
      <c r="S260" s="22">
        <v>842</v>
      </c>
    </row>
    <row r="261" spans="1:19" ht="75" x14ac:dyDescent="0.25">
      <c r="A261" s="16" t="s">
        <v>750</v>
      </c>
      <c r="B261" s="17" t="s">
        <v>31</v>
      </c>
      <c r="C261" s="18">
        <v>57940</v>
      </c>
      <c r="D261" s="17" t="s">
        <v>32</v>
      </c>
      <c r="E261" s="17" t="s">
        <v>33</v>
      </c>
      <c r="F261" s="17" t="s">
        <v>721</v>
      </c>
      <c r="G261" s="17" t="s">
        <v>56</v>
      </c>
      <c r="H261" s="17" t="s">
        <v>57</v>
      </c>
      <c r="I261" s="17" t="s">
        <v>58</v>
      </c>
      <c r="J261" s="19">
        <v>4.3</v>
      </c>
      <c r="K261" s="17" t="s">
        <v>14</v>
      </c>
      <c r="L261" s="18" t="s">
        <v>708</v>
      </c>
      <c r="M261" s="18" t="s">
        <v>708</v>
      </c>
      <c r="N261" s="20">
        <v>2600</v>
      </c>
      <c r="O261" s="18">
        <v>36</v>
      </c>
      <c r="P261" s="20">
        <v>93600</v>
      </c>
      <c r="Q261" s="21">
        <v>475</v>
      </c>
      <c r="R261" s="44" t="s">
        <v>995</v>
      </c>
      <c r="S261" s="22">
        <v>838</v>
      </c>
    </row>
    <row r="262" spans="1:19" ht="75" x14ac:dyDescent="0.25">
      <c r="A262" s="16" t="s">
        <v>966</v>
      </c>
      <c r="B262" s="17" t="s">
        <v>640</v>
      </c>
      <c r="C262" s="18">
        <v>53210</v>
      </c>
      <c r="D262" s="17" t="s">
        <v>641</v>
      </c>
      <c r="E262" s="17" t="s">
        <v>642</v>
      </c>
      <c r="F262" s="17" t="s">
        <v>722</v>
      </c>
      <c r="G262" s="17" t="s">
        <v>649</v>
      </c>
      <c r="H262" s="17" t="s">
        <v>650</v>
      </c>
      <c r="I262" s="17" t="s">
        <v>58</v>
      </c>
      <c r="J262" s="19"/>
      <c r="K262" s="17" t="s">
        <v>7</v>
      </c>
      <c r="L262" s="18" t="s">
        <v>708</v>
      </c>
      <c r="M262" s="18" t="s">
        <v>708</v>
      </c>
      <c r="N262" s="20">
        <v>8000</v>
      </c>
      <c r="O262" s="18">
        <v>1</v>
      </c>
      <c r="P262" s="20">
        <v>8000</v>
      </c>
      <c r="Q262" s="21">
        <v>446</v>
      </c>
      <c r="R262" s="21" t="s">
        <v>996</v>
      </c>
      <c r="S262" s="22">
        <v>908</v>
      </c>
    </row>
    <row r="263" spans="1:19" ht="150" x14ac:dyDescent="0.25">
      <c r="A263" s="8" t="s">
        <v>952</v>
      </c>
      <c r="B263" s="9" t="s">
        <v>604</v>
      </c>
      <c r="C263" s="10">
        <v>53110</v>
      </c>
      <c r="D263" s="9" t="s">
        <v>605</v>
      </c>
      <c r="E263" s="9" t="s">
        <v>606</v>
      </c>
      <c r="F263" s="9" t="s">
        <v>722</v>
      </c>
      <c r="G263" s="9" t="s">
        <v>612</v>
      </c>
      <c r="H263" s="9" t="s">
        <v>613</v>
      </c>
      <c r="I263" s="9" t="s">
        <v>58</v>
      </c>
      <c r="J263" s="11" t="s">
        <v>609</v>
      </c>
      <c r="K263" s="9" t="s">
        <v>14</v>
      </c>
      <c r="L263" s="10" t="s">
        <v>708</v>
      </c>
      <c r="M263" s="10" t="s">
        <v>708</v>
      </c>
      <c r="N263" s="36">
        <v>1500</v>
      </c>
      <c r="O263" s="10">
        <v>1</v>
      </c>
      <c r="P263" s="36">
        <v>1500</v>
      </c>
      <c r="Q263" s="37">
        <v>438</v>
      </c>
      <c r="R263" s="37" t="s">
        <v>995</v>
      </c>
      <c r="S263" s="38">
        <v>773</v>
      </c>
    </row>
    <row r="264" spans="1:19" x14ac:dyDescent="0.25">
      <c r="M264" s="6" t="s">
        <v>718</v>
      </c>
      <c r="P264" s="4">
        <f>SUM(P4:P263)</f>
        <v>7103610</v>
      </c>
    </row>
  </sheetData>
  <sortState ref="A2:S261">
    <sortCondition descending="1" ref="I2:I261"/>
    <sortCondition ref="F2:F261"/>
    <sortCondition ref="B2:B261"/>
    <sortCondition ref="Q2:Q261"/>
    <sortCondition ref="A2:A261"/>
  </sortState>
  <pageMargins left="0.2" right="0.17" top="0.5" bottom="0.5" header="0.05" footer="0"/>
  <pageSetup scale="65"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2:I26"/>
  <sheetViews>
    <sheetView workbookViewId="0">
      <selection activeCell="B29" sqref="B29"/>
    </sheetView>
  </sheetViews>
  <sheetFormatPr defaultColWidth="8.85546875" defaultRowHeight="15" x14ac:dyDescent="0.25"/>
  <cols>
    <col min="6" max="6" width="6.5703125" customWidth="1"/>
    <col min="8" max="8" width="5.28515625" customWidth="1"/>
    <col min="9" max="9" width="10.85546875" customWidth="1"/>
  </cols>
  <sheetData>
    <row r="12" spans="1:9" ht="26.25" x14ac:dyDescent="0.4">
      <c r="A12" s="161" t="s">
        <v>1142</v>
      </c>
    </row>
    <row r="13" spans="1:9" ht="26.25" x14ac:dyDescent="0.4">
      <c r="A13" s="161"/>
    </row>
    <row r="14" spans="1:9" ht="24.95" customHeight="1" x14ac:dyDescent="0.25">
      <c r="A14" t="s">
        <v>1382</v>
      </c>
      <c r="I14" t="s">
        <v>1143</v>
      </c>
    </row>
    <row r="15" spans="1:9" ht="24.95" customHeight="1" x14ac:dyDescent="0.25">
      <c r="A15" t="s">
        <v>1383</v>
      </c>
      <c r="I15" t="s">
        <v>1393</v>
      </c>
    </row>
    <row r="16" spans="1:9" ht="24.95" customHeight="1" x14ac:dyDescent="0.25">
      <c r="A16" t="s">
        <v>1384</v>
      </c>
      <c r="I16" t="s">
        <v>1385</v>
      </c>
    </row>
    <row r="17" spans="1:9" ht="24.95" customHeight="1" x14ac:dyDescent="0.25">
      <c r="A17" t="s">
        <v>1387</v>
      </c>
      <c r="I17" t="s">
        <v>1388</v>
      </c>
    </row>
    <row r="18" spans="1:9" ht="24.95" customHeight="1" x14ac:dyDescent="0.25">
      <c r="A18" t="s">
        <v>1389</v>
      </c>
      <c r="I18" t="s">
        <v>1390</v>
      </c>
    </row>
    <row r="19" spans="1:9" ht="24.95" customHeight="1" x14ac:dyDescent="0.25">
      <c r="A19" t="s">
        <v>1391</v>
      </c>
      <c r="I19" t="s">
        <v>1392</v>
      </c>
    </row>
    <row r="20" spans="1:9" ht="24.95" customHeight="1" x14ac:dyDescent="0.25">
      <c r="A20" t="s">
        <v>1394</v>
      </c>
      <c r="I20" t="s">
        <v>1395</v>
      </c>
    </row>
    <row r="21" spans="1:9" ht="24.95" customHeight="1" x14ac:dyDescent="0.25">
      <c r="A21" t="s">
        <v>1396</v>
      </c>
      <c r="I21" t="s">
        <v>1397</v>
      </c>
    </row>
    <row r="22" spans="1:9" ht="24.95" customHeight="1" x14ac:dyDescent="0.25">
      <c r="A22" t="s">
        <v>1398</v>
      </c>
      <c r="I22" t="s">
        <v>1399</v>
      </c>
    </row>
    <row r="23" spans="1:9" ht="24.95" customHeight="1" x14ac:dyDescent="0.25">
      <c r="A23" t="s">
        <v>1400</v>
      </c>
      <c r="I23" t="s">
        <v>1403</v>
      </c>
    </row>
    <row r="24" spans="1:9" ht="24.95" customHeight="1" x14ac:dyDescent="0.25">
      <c r="A24" t="s">
        <v>1401</v>
      </c>
      <c r="I24" t="s">
        <v>1402</v>
      </c>
    </row>
    <row r="25" spans="1:9" ht="24.95" customHeight="1" x14ac:dyDescent="0.25">
      <c r="A25" t="s">
        <v>1404</v>
      </c>
      <c r="I25" t="s">
        <v>1405</v>
      </c>
    </row>
    <row r="26" spans="1:9" ht="24.95" customHeight="1" x14ac:dyDescent="0.25">
      <c r="A26" t="s">
        <v>1406</v>
      </c>
      <c r="I26" t="s">
        <v>1407</v>
      </c>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1"/>
  <sheetViews>
    <sheetView tabSelected="1" zoomScale="110" zoomScaleNormal="110" workbookViewId="0">
      <selection activeCell="L56" sqref="L56"/>
    </sheetView>
  </sheetViews>
  <sheetFormatPr defaultColWidth="8.85546875" defaultRowHeight="15" x14ac:dyDescent="0.25"/>
  <cols>
    <col min="2" max="2" width="13.7109375" customWidth="1"/>
    <col min="3" max="3" width="13.42578125" customWidth="1"/>
    <col min="4" max="4" width="12" bestFit="1" customWidth="1"/>
    <col min="5" max="5" width="13" customWidth="1"/>
    <col min="6" max="6" width="12.5703125" bestFit="1" customWidth="1"/>
    <col min="7" max="7" width="11.85546875" customWidth="1"/>
    <col min="8" max="8" width="15.140625" customWidth="1"/>
    <col min="9" max="9" width="14.85546875" customWidth="1"/>
    <col min="10" max="10" width="16.140625" customWidth="1"/>
    <col min="11" max="11" width="16.7109375" customWidth="1"/>
  </cols>
  <sheetData>
    <row r="1" spans="1:17" ht="18.75" x14ac:dyDescent="0.25">
      <c r="A1" s="103" t="s">
        <v>1386</v>
      </c>
      <c r="B1" s="1"/>
      <c r="C1" s="3"/>
      <c r="D1" s="1"/>
      <c r="E1" s="1"/>
      <c r="F1" s="1"/>
      <c r="G1" s="1"/>
      <c r="H1" s="1"/>
      <c r="I1" s="5"/>
      <c r="J1" s="722" t="s">
        <v>1362</v>
      </c>
      <c r="K1" s="722"/>
      <c r="L1" s="3"/>
      <c r="M1" s="4"/>
      <c r="N1" s="3"/>
      <c r="O1" s="4"/>
      <c r="P1" s="71"/>
      <c r="Q1" s="7"/>
    </row>
    <row r="2" spans="1:17" ht="18.75" x14ac:dyDescent="0.25">
      <c r="A2" s="103" t="s">
        <v>1150</v>
      </c>
      <c r="B2" s="1"/>
      <c r="C2" s="3"/>
      <c r="D2" s="1"/>
      <c r="E2" s="1"/>
      <c r="F2" s="1"/>
      <c r="G2" s="1"/>
      <c r="H2" s="1"/>
      <c r="I2" s="5"/>
      <c r="J2" s="1"/>
      <c r="K2" s="3"/>
      <c r="L2" s="3"/>
      <c r="M2" s="4"/>
      <c r="N2" s="3"/>
      <c r="O2" s="4"/>
      <c r="P2" s="71"/>
      <c r="Q2" s="7"/>
    </row>
    <row r="3" spans="1:17" ht="7.5" customHeight="1" x14ac:dyDescent="0.25">
      <c r="A3" s="162"/>
      <c r="B3" s="1"/>
      <c r="C3" s="3"/>
      <c r="D3" s="1"/>
      <c r="E3" s="1"/>
      <c r="F3" s="1"/>
      <c r="G3" s="1"/>
      <c r="H3" s="1"/>
      <c r="I3" s="5"/>
      <c r="J3" s="1"/>
      <c r="K3" s="3"/>
      <c r="L3" s="3"/>
      <c r="M3" s="4"/>
      <c r="N3" s="3"/>
      <c r="O3" s="4"/>
      <c r="P3" s="71"/>
      <c r="Q3" s="7"/>
    </row>
    <row r="4" spans="1:17" ht="23.25" customHeight="1" thickBot="1" x14ac:dyDescent="0.3">
      <c r="A4" s="381" t="s">
        <v>1144</v>
      </c>
      <c r="B4" s="1"/>
      <c r="C4" s="3"/>
      <c r="D4" s="1"/>
      <c r="E4" s="1"/>
      <c r="F4" s="1"/>
      <c r="G4" s="1"/>
      <c r="H4" s="1"/>
      <c r="I4" s="5"/>
      <c r="J4" s="1"/>
      <c r="K4" s="3"/>
      <c r="L4" s="3"/>
      <c r="M4" s="4"/>
      <c r="N4" s="3"/>
      <c r="O4" s="4"/>
      <c r="P4" s="71"/>
      <c r="Q4" s="7"/>
    </row>
    <row r="5" spans="1:17" ht="49.5" customHeight="1" x14ac:dyDescent="0.25">
      <c r="A5" s="166"/>
      <c r="B5" s="167"/>
      <c r="C5" s="168"/>
      <c r="D5" s="169" t="s">
        <v>58</v>
      </c>
      <c r="E5" s="169" t="s">
        <v>1235</v>
      </c>
      <c r="F5" s="169" t="s">
        <v>13</v>
      </c>
      <c r="G5" s="169" t="s">
        <v>41</v>
      </c>
      <c r="H5" s="505" t="s">
        <v>1223</v>
      </c>
      <c r="I5" s="382" t="s">
        <v>1229</v>
      </c>
      <c r="J5" s="383" t="s">
        <v>1226</v>
      </c>
      <c r="K5" s="514" t="s">
        <v>1310</v>
      </c>
      <c r="L5" s="3"/>
      <c r="M5" s="4"/>
      <c r="N5" s="3"/>
      <c r="O5" s="4"/>
      <c r="P5" s="71"/>
      <c r="Q5" s="7"/>
    </row>
    <row r="6" spans="1:17" x14ac:dyDescent="0.25">
      <c r="A6" s="170"/>
      <c r="B6" s="171" t="s">
        <v>1012</v>
      </c>
      <c r="C6" s="172"/>
      <c r="D6" s="174">
        <v>331325</v>
      </c>
      <c r="E6" s="174">
        <v>169624</v>
      </c>
      <c r="F6" s="174">
        <v>53686</v>
      </c>
      <c r="G6" s="174">
        <v>42663</v>
      </c>
      <c r="H6" s="506">
        <f>SUM(D6:G6)</f>
        <v>597298</v>
      </c>
      <c r="I6" s="175">
        <f>74200-38500+E12+F12</f>
        <v>255810</v>
      </c>
      <c r="J6" s="175">
        <f>I6-12700-1500</f>
        <v>241610</v>
      </c>
      <c r="K6" s="175">
        <v>241610</v>
      </c>
      <c r="L6" s="3"/>
      <c r="M6" s="4"/>
      <c r="N6" s="3"/>
      <c r="O6" s="4"/>
      <c r="P6" s="71"/>
      <c r="Q6" s="7"/>
    </row>
    <row r="7" spans="1:17" x14ac:dyDescent="0.25">
      <c r="A7" s="176"/>
      <c r="B7" s="177" t="s">
        <v>1016</v>
      </c>
      <c r="C7" s="178"/>
      <c r="D7" s="189">
        <v>9500</v>
      </c>
      <c r="E7" s="189"/>
      <c r="F7" s="189"/>
      <c r="G7" s="189">
        <v>100000</v>
      </c>
      <c r="H7" s="506">
        <f t="shared" ref="H7:H10" si="0">SUM(D7:G7)</f>
        <v>109500</v>
      </c>
      <c r="I7" s="175">
        <v>0</v>
      </c>
      <c r="J7" s="175">
        <f>I7</f>
        <v>0</v>
      </c>
      <c r="K7" s="175">
        <v>0</v>
      </c>
    </row>
    <row r="8" spans="1:17" x14ac:dyDescent="0.25">
      <c r="A8" s="176"/>
      <c r="B8" s="177" t="s">
        <v>1013</v>
      </c>
      <c r="C8" s="178"/>
      <c r="D8" s="189">
        <v>40000</v>
      </c>
      <c r="E8" s="189"/>
      <c r="F8" s="189"/>
      <c r="G8" s="189">
        <v>2000</v>
      </c>
      <c r="H8" s="506">
        <f t="shared" si="0"/>
        <v>42000</v>
      </c>
      <c r="I8" s="175">
        <v>38500</v>
      </c>
      <c r="J8" s="175">
        <f>I8</f>
        <v>38500</v>
      </c>
      <c r="K8" s="175">
        <v>38500</v>
      </c>
    </row>
    <row r="9" spans="1:17" x14ac:dyDescent="0.25">
      <c r="A9" s="176"/>
      <c r="B9" s="177" t="s">
        <v>1146</v>
      </c>
      <c r="C9" s="178"/>
      <c r="D9" s="189">
        <v>0</v>
      </c>
      <c r="E9" s="189">
        <v>0</v>
      </c>
      <c r="F9" s="189">
        <v>0</v>
      </c>
      <c r="G9" s="189">
        <v>2391100</v>
      </c>
      <c r="H9" s="506">
        <f t="shared" si="0"/>
        <v>2391100</v>
      </c>
      <c r="I9" s="175">
        <v>1199000</v>
      </c>
      <c r="J9" s="175">
        <v>738800</v>
      </c>
      <c r="K9" s="175">
        <v>738800</v>
      </c>
    </row>
    <row r="10" spans="1:17" x14ac:dyDescent="0.25">
      <c r="A10" s="176"/>
      <c r="B10" s="177" t="s">
        <v>1147</v>
      </c>
      <c r="C10" s="178"/>
      <c r="D10" s="189">
        <v>0</v>
      </c>
      <c r="E10" s="189">
        <v>0</v>
      </c>
      <c r="F10" s="189">
        <v>0</v>
      </c>
      <c r="G10" s="189">
        <v>0</v>
      </c>
      <c r="H10" s="506">
        <f t="shared" si="0"/>
        <v>0</v>
      </c>
      <c r="I10" s="175">
        <v>0</v>
      </c>
      <c r="J10" s="175"/>
      <c r="K10" s="175"/>
    </row>
    <row r="11" spans="1:17" x14ac:dyDescent="0.25">
      <c r="A11" s="376"/>
      <c r="B11" s="377" t="s">
        <v>1224</v>
      </c>
      <c r="C11" s="378"/>
      <c r="D11" s="379">
        <f>SUM(D6:D10)</f>
        <v>380825</v>
      </c>
      <c r="E11" s="379">
        <f t="shared" ref="E11:H11" si="1">SUM(E6:E10)</f>
        <v>169624</v>
      </c>
      <c r="F11" s="379">
        <f t="shared" si="1"/>
        <v>53686</v>
      </c>
      <c r="G11" s="379">
        <f t="shared" si="1"/>
        <v>2535763</v>
      </c>
      <c r="H11" s="507">
        <f t="shared" si="1"/>
        <v>3139898</v>
      </c>
      <c r="I11" s="516"/>
      <c r="J11" s="516"/>
      <c r="K11" s="516"/>
    </row>
    <row r="12" spans="1:17" ht="15.75" thickBot="1" x14ac:dyDescent="0.3">
      <c r="A12" s="384"/>
      <c r="B12" s="385" t="s">
        <v>1228</v>
      </c>
      <c r="C12" s="386"/>
      <c r="D12" s="387">
        <f>74200</f>
        <v>74200</v>
      </c>
      <c r="E12" s="387">
        <v>166424</v>
      </c>
      <c r="F12" s="387">
        <f>390110-166424-170000</f>
        <v>53686</v>
      </c>
      <c r="G12" s="387">
        <v>1199000</v>
      </c>
      <c r="H12" s="508"/>
      <c r="I12" s="388">
        <f>SUM(D12:H12)</f>
        <v>1493310</v>
      </c>
      <c r="J12" s="517"/>
      <c r="K12" s="517"/>
    </row>
    <row r="13" spans="1:17" ht="15.75" thickBot="1" x14ac:dyDescent="0.3">
      <c r="A13" s="371"/>
      <c r="B13" s="372" t="s">
        <v>1227</v>
      </c>
      <c r="C13" s="373"/>
      <c r="D13" s="374">
        <v>60000</v>
      </c>
      <c r="E13" s="374">
        <v>166424</v>
      </c>
      <c r="F13" s="374">
        <v>53686</v>
      </c>
      <c r="G13" s="374">
        <v>738800</v>
      </c>
      <c r="H13" s="509"/>
      <c r="I13" s="375"/>
      <c r="J13" s="375">
        <f>SUM(D13:G13)</f>
        <v>1018910</v>
      </c>
      <c r="K13" s="517"/>
    </row>
    <row r="14" spans="1:17" ht="15.75" thickBot="1" x14ac:dyDescent="0.3">
      <c r="A14" s="518"/>
      <c r="B14" s="519" t="s">
        <v>1230</v>
      </c>
      <c r="C14" s="520"/>
      <c r="D14" s="521">
        <v>60000</v>
      </c>
      <c r="E14" s="521">
        <v>166424</v>
      </c>
      <c r="F14" s="521">
        <v>53686</v>
      </c>
      <c r="G14" s="521">
        <v>738800</v>
      </c>
      <c r="H14" s="522"/>
      <c r="I14" s="515"/>
      <c r="J14" s="515"/>
      <c r="K14" s="515">
        <f>SUM(K6:K13)</f>
        <v>1018910</v>
      </c>
    </row>
    <row r="15" spans="1:17" x14ac:dyDescent="0.25">
      <c r="A15" s="345" t="s">
        <v>1225</v>
      </c>
    </row>
    <row r="16" spans="1:17" x14ac:dyDescent="0.25">
      <c r="A16" t="s">
        <v>1311</v>
      </c>
      <c r="I16" s="346"/>
    </row>
    <row r="17" spans="1:17" x14ac:dyDescent="0.25">
      <c r="A17" t="s">
        <v>1361</v>
      </c>
      <c r="I17" s="346"/>
    </row>
    <row r="18" spans="1:17" ht="16.5" thickBot="1" x14ac:dyDescent="0.3">
      <c r="A18" s="380" t="s">
        <v>1145</v>
      </c>
      <c r="B18" s="1"/>
      <c r="C18" s="3"/>
      <c r="D18" s="1"/>
      <c r="E18" s="1"/>
      <c r="F18" s="1"/>
      <c r="G18" s="1"/>
      <c r="H18" s="1"/>
      <c r="I18" s="5"/>
      <c r="J18" s="1"/>
      <c r="K18" s="1"/>
      <c r="L18" s="3"/>
      <c r="M18" s="4"/>
      <c r="N18" s="3"/>
      <c r="O18" s="4"/>
      <c r="P18" s="71"/>
      <c r="Q18" s="7"/>
    </row>
    <row r="19" spans="1:17" ht="45" x14ac:dyDescent="0.25">
      <c r="A19" s="166"/>
      <c r="B19" s="167"/>
      <c r="C19" s="168"/>
      <c r="D19" s="169" t="s">
        <v>1148</v>
      </c>
      <c r="E19" s="169" t="s">
        <v>1149</v>
      </c>
      <c r="F19" s="169"/>
      <c r="G19" s="169"/>
      <c r="H19" s="510" t="s">
        <v>1224</v>
      </c>
      <c r="I19" s="382" t="s">
        <v>1229</v>
      </c>
      <c r="J19" s="383" t="s">
        <v>1226</v>
      </c>
      <c r="K19" s="514" t="s">
        <v>1310</v>
      </c>
      <c r="L19" s="3"/>
      <c r="M19" s="4"/>
      <c r="N19" s="3"/>
      <c r="O19" s="4"/>
      <c r="P19" s="71"/>
      <c r="Q19" s="7"/>
    </row>
    <row r="20" spans="1:17" x14ac:dyDescent="0.25">
      <c r="A20" s="170"/>
      <c r="B20" s="171" t="s">
        <v>1012</v>
      </c>
      <c r="C20" s="172"/>
      <c r="D20" s="174">
        <v>1071661</v>
      </c>
      <c r="E20" s="174">
        <v>535044</v>
      </c>
      <c r="F20" s="173"/>
      <c r="G20" s="173"/>
      <c r="H20" s="511">
        <f>SUM(D20:G20)</f>
        <v>1606705</v>
      </c>
      <c r="I20" s="175">
        <v>669793</v>
      </c>
      <c r="J20" s="175">
        <f>I20</f>
        <v>669793</v>
      </c>
      <c r="K20" s="175">
        <f>669793+27000</f>
        <v>696793</v>
      </c>
      <c r="L20" s="3"/>
      <c r="M20" s="4"/>
      <c r="N20" s="3"/>
      <c r="O20" s="4"/>
      <c r="P20" s="71"/>
      <c r="Q20" s="7"/>
    </row>
    <row r="21" spans="1:17" x14ac:dyDescent="0.25">
      <c r="A21" s="176"/>
      <c r="B21" s="177" t="s">
        <v>1016</v>
      </c>
      <c r="C21" s="178"/>
      <c r="D21" s="174">
        <v>533252</v>
      </c>
      <c r="E21" s="174">
        <v>574762</v>
      </c>
      <c r="F21" s="178"/>
      <c r="G21" s="178"/>
      <c r="H21" s="511">
        <f t="shared" ref="H21:H24" si="2">SUM(D21:G21)</f>
        <v>1108014</v>
      </c>
      <c r="I21" s="175">
        <v>215678</v>
      </c>
      <c r="J21" s="175">
        <f>I21</f>
        <v>215678</v>
      </c>
      <c r="K21" s="175">
        <v>215678</v>
      </c>
    </row>
    <row r="22" spans="1:17" x14ac:dyDescent="0.25">
      <c r="A22" s="176"/>
      <c r="B22" s="177" t="s">
        <v>1013</v>
      </c>
      <c r="C22" s="178"/>
      <c r="D22" s="174">
        <v>372171</v>
      </c>
      <c r="E22" s="174">
        <v>1000</v>
      </c>
      <c r="F22" s="178"/>
      <c r="G22" s="178"/>
      <c r="H22" s="511">
        <f t="shared" si="2"/>
        <v>373171</v>
      </c>
      <c r="I22" s="175">
        <v>103163</v>
      </c>
      <c r="J22" s="175">
        <f>I22</f>
        <v>103163</v>
      </c>
      <c r="K22" s="175">
        <f>103163+33000</f>
        <v>136163</v>
      </c>
    </row>
    <row r="23" spans="1:17" x14ac:dyDescent="0.25">
      <c r="A23" s="176"/>
      <c r="B23" s="177" t="s">
        <v>1146</v>
      </c>
      <c r="C23" s="178"/>
      <c r="D23" s="174">
        <v>407576</v>
      </c>
      <c r="E23" s="174">
        <v>77925</v>
      </c>
      <c r="F23" s="178"/>
      <c r="G23" s="178"/>
      <c r="H23" s="511">
        <f t="shared" si="2"/>
        <v>485501</v>
      </c>
      <c r="I23" s="175">
        <v>115976</v>
      </c>
      <c r="J23" s="175">
        <v>115976</v>
      </c>
      <c r="K23" s="175">
        <v>115976</v>
      </c>
      <c r="M23" s="175"/>
    </row>
    <row r="24" spans="1:17" x14ac:dyDescent="0.25">
      <c r="A24" s="176"/>
      <c r="B24" s="177" t="s">
        <v>1147</v>
      </c>
      <c r="C24" s="178"/>
      <c r="D24" s="174">
        <v>222540</v>
      </c>
      <c r="E24" s="174">
        <v>89781</v>
      </c>
      <c r="F24" s="178"/>
      <c r="G24" s="178"/>
      <c r="H24" s="511">
        <f t="shared" si="2"/>
        <v>312321</v>
      </c>
      <c r="I24" s="175">
        <v>77248</v>
      </c>
      <c r="J24" s="175">
        <v>77248</v>
      </c>
      <c r="K24" s="175">
        <v>77248</v>
      </c>
    </row>
    <row r="25" spans="1:17" x14ac:dyDescent="0.25">
      <c r="A25" s="179"/>
      <c r="B25" s="180" t="s">
        <v>1224</v>
      </c>
      <c r="C25" s="181"/>
      <c r="D25" s="182">
        <f>SUM(D20:D24)</f>
        <v>2607200</v>
      </c>
      <c r="E25" s="182">
        <f>SUM(E20:E24)</f>
        <v>1278512</v>
      </c>
      <c r="F25" s="182"/>
      <c r="G25" s="182"/>
      <c r="H25" s="512">
        <f>SUM(H20:H24)</f>
        <v>3885712</v>
      </c>
      <c r="I25" s="183">
        <f>SUM(I20:I24)</f>
        <v>1181858</v>
      </c>
      <c r="J25" s="183">
        <f>SUM(J20:J24)</f>
        <v>1181858</v>
      </c>
      <c r="K25" s="183">
        <f>SUM(K20:K24)</f>
        <v>1241858</v>
      </c>
    </row>
    <row r="26" spans="1:17" ht="6.75" customHeight="1" thickBot="1" x14ac:dyDescent="0.3">
      <c r="A26" s="184"/>
      <c r="B26" s="185"/>
      <c r="C26" s="186"/>
      <c r="D26" s="187"/>
      <c r="E26" s="187"/>
      <c r="F26" s="187"/>
      <c r="G26" s="187"/>
      <c r="H26" s="513"/>
      <c r="I26" s="188"/>
      <c r="J26" s="188"/>
      <c r="K26" s="188"/>
    </row>
    <row r="27" spans="1:17" s="163" customFormat="1" ht="19.5" customHeight="1" x14ac:dyDescent="0.25">
      <c r="A27" s="344" t="s">
        <v>1325</v>
      </c>
      <c r="B27" s="164"/>
      <c r="D27" s="165"/>
      <c r="E27" s="165"/>
      <c r="F27" s="165"/>
      <c r="G27" s="165"/>
      <c r="H27" s="165"/>
    </row>
    <row r="28" spans="1:17" ht="12.75" customHeight="1" x14ac:dyDescent="0.25">
      <c r="B28" t="s">
        <v>1324</v>
      </c>
      <c r="I28" s="346"/>
    </row>
    <row r="29" spans="1:17" ht="10.5" customHeight="1" x14ac:dyDescent="0.25"/>
    <row r="30" spans="1:17" ht="16.5" thickBot="1" x14ac:dyDescent="0.3">
      <c r="A30" s="530" t="s">
        <v>1312</v>
      </c>
      <c r="B30" s="497"/>
      <c r="C30" s="497"/>
      <c r="D30" s="497"/>
      <c r="E30" s="721" t="s">
        <v>1290</v>
      </c>
      <c r="F30" s="721"/>
      <c r="G30" s="721"/>
      <c r="H30" s="346"/>
    </row>
    <row r="31" spans="1:17" x14ac:dyDescent="0.25">
      <c r="A31" s="422" t="s">
        <v>1288</v>
      </c>
      <c r="B31" s="178"/>
      <c r="C31" s="178"/>
      <c r="D31" s="462"/>
      <c r="E31" s="461" t="s">
        <v>1287</v>
      </c>
      <c r="F31" s="460" t="s">
        <v>1286</v>
      </c>
      <c r="G31" s="459" t="s">
        <v>1285</v>
      </c>
    </row>
    <row r="32" spans="1:17" x14ac:dyDescent="0.25">
      <c r="A32" s="676" t="s">
        <v>1283</v>
      </c>
      <c r="B32" s="677"/>
      <c r="C32" s="178"/>
      <c r="D32" s="434">
        <v>8500</v>
      </c>
      <c r="E32" s="428">
        <v>5000</v>
      </c>
      <c r="F32" s="427">
        <v>3500</v>
      </c>
      <c r="G32" s="426"/>
    </row>
    <row r="33" spans="1:7" x14ac:dyDescent="0.25">
      <c r="A33" s="676" t="s">
        <v>1281</v>
      </c>
      <c r="B33" s="677"/>
      <c r="C33" s="178"/>
      <c r="D33" s="434">
        <v>5000</v>
      </c>
      <c r="E33" s="428">
        <f>D33</f>
        <v>5000</v>
      </c>
      <c r="F33" s="427"/>
      <c r="G33" s="426"/>
    </row>
    <row r="34" spans="1:7" x14ac:dyDescent="0.25">
      <c r="A34" s="676" t="s">
        <v>1280</v>
      </c>
      <c r="B34" s="677"/>
      <c r="C34" s="178"/>
      <c r="D34" s="434">
        <v>5000</v>
      </c>
      <c r="E34" s="428">
        <v>5000</v>
      </c>
      <c r="F34" s="427"/>
      <c r="G34" s="426"/>
    </row>
    <row r="35" spans="1:7" x14ac:dyDescent="0.25">
      <c r="A35" s="676" t="s">
        <v>1279</v>
      </c>
      <c r="B35" s="677"/>
      <c r="C35" s="178"/>
      <c r="D35" s="434">
        <v>15000</v>
      </c>
      <c r="E35" s="428"/>
      <c r="F35" s="427">
        <f>D35</f>
        <v>15000</v>
      </c>
      <c r="G35" s="426"/>
    </row>
    <row r="36" spans="1:7" x14ac:dyDescent="0.25">
      <c r="A36" s="676" t="s">
        <v>1278</v>
      </c>
      <c r="B36" s="677"/>
      <c r="C36" s="178"/>
      <c r="D36" s="434">
        <v>18000</v>
      </c>
      <c r="E36" s="428"/>
      <c r="F36" s="427">
        <f>D36</f>
        <v>18000</v>
      </c>
      <c r="G36" s="426"/>
    </row>
    <row r="37" spans="1:7" x14ac:dyDescent="0.25">
      <c r="A37" s="435"/>
      <c r="B37" s="421" t="s">
        <v>1243</v>
      </c>
      <c r="C37" s="178"/>
      <c r="D37" s="418">
        <f>SUM(D32:D36)</f>
        <v>51500</v>
      </c>
      <c r="E37" s="420">
        <f>SUM(E32:E36)</f>
        <v>15000</v>
      </c>
      <c r="F37" s="419">
        <f>SUM(F32:F36)</f>
        <v>36500</v>
      </c>
      <c r="G37" s="418">
        <f>SUM(G32:G36)</f>
        <v>0</v>
      </c>
    </row>
    <row r="38" spans="1:7" x14ac:dyDescent="0.25">
      <c r="A38" s="422" t="s">
        <v>1012</v>
      </c>
      <c r="B38" s="178"/>
      <c r="C38" s="178"/>
      <c r="D38" s="434"/>
      <c r="E38" s="428"/>
      <c r="F38" s="427"/>
      <c r="G38" s="426"/>
    </row>
    <row r="39" spans="1:7" x14ac:dyDescent="0.25">
      <c r="A39" s="676" t="s">
        <v>1274</v>
      </c>
      <c r="B39" s="178"/>
      <c r="C39" s="178"/>
      <c r="D39" s="434">
        <v>1500</v>
      </c>
      <c r="E39" s="428">
        <f>D39</f>
        <v>1500</v>
      </c>
      <c r="F39" s="427"/>
      <c r="G39" s="426"/>
    </row>
    <row r="40" spans="1:7" x14ac:dyDescent="0.25">
      <c r="A40" s="676" t="s">
        <v>1271</v>
      </c>
      <c r="B40" s="178"/>
      <c r="C40" s="178"/>
      <c r="D40" s="434">
        <v>700</v>
      </c>
      <c r="E40" s="428">
        <f>D40</f>
        <v>700</v>
      </c>
      <c r="F40" s="427"/>
      <c r="G40" s="426"/>
    </row>
    <row r="41" spans="1:7" x14ac:dyDescent="0.25">
      <c r="A41" s="676" t="s">
        <v>1270</v>
      </c>
      <c r="B41" s="178"/>
      <c r="C41" s="178"/>
      <c r="D41" s="434">
        <v>1500</v>
      </c>
      <c r="E41" s="428"/>
      <c r="F41" s="427">
        <f>D41</f>
        <v>1500</v>
      </c>
      <c r="G41" s="426"/>
    </row>
    <row r="42" spans="1:7" x14ac:dyDescent="0.25">
      <c r="A42" s="676" t="s">
        <v>1269</v>
      </c>
      <c r="B42" s="178"/>
      <c r="C42" s="178"/>
      <c r="D42" s="434">
        <v>5000</v>
      </c>
      <c r="E42" s="428">
        <f>D42</f>
        <v>5000</v>
      </c>
      <c r="F42" s="427"/>
      <c r="G42" s="426"/>
    </row>
    <row r="43" spans="1:7" x14ac:dyDescent="0.25">
      <c r="A43" s="676" t="s">
        <v>1313</v>
      </c>
      <c r="B43" s="178"/>
      <c r="C43" s="178"/>
      <c r="D43" s="434">
        <v>18090</v>
      </c>
      <c r="E43" s="428">
        <f>D43</f>
        <v>18090</v>
      </c>
      <c r="F43" s="427"/>
      <c r="G43" s="426"/>
    </row>
    <row r="44" spans="1:7" x14ac:dyDescent="0.25">
      <c r="A44" s="676" t="s">
        <v>1267</v>
      </c>
      <c r="B44" s="178"/>
      <c r="C44" s="178"/>
      <c r="D44" s="434">
        <v>600</v>
      </c>
      <c r="E44" s="428">
        <f>D44</f>
        <v>600</v>
      </c>
      <c r="F44" s="427"/>
      <c r="G44" s="426"/>
    </row>
    <row r="45" spans="1:7" x14ac:dyDescent="0.25">
      <c r="A45" s="676" t="s">
        <v>1265</v>
      </c>
      <c r="B45" s="178"/>
      <c r="C45" s="178"/>
      <c r="D45" s="434">
        <v>1200</v>
      </c>
      <c r="E45" s="428">
        <f>D45</f>
        <v>1200</v>
      </c>
      <c r="F45" s="427"/>
      <c r="G45" s="426"/>
    </row>
    <row r="46" spans="1:7" x14ac:dyDescent="0.25">
      <c r="A46" s="430"/>
      <c r="B46" s="421" t="s">
        <v>1243</v>
      </c>
      <c r="C46" s="178"/>
      <c r="D46" s="418">
        <f>SUM(D39:D45)</f>
        <v>28590</v>
      </c>
      <c r="E46" s="420">
        <f>SUM(E39:E45)</f>
        <v>27090</v>
      </c>
      <c r="F46" s="419">
        <f>SUM(F39:F45)</f>
        <v>1500</v>
      </c>
      <c r="G46" s="418">
        <f>SUM(G39:G45)</f>
        <v>0</v>
      </c>
    </row>
    <row r="47" spans="1:7" x14ac:dyDescent="0.25">
      <c r="A47" s="451" t="s">
        <v>1016</v>
      </c>
      <c r="B47" s="178"/>
      <c r="C47" s="178"/>
      <c r="D47" s="434"/>
      <c r="E47" s="428"/>
      <c r="F47" s="427"/>
      <c r="G47" s="426"/>
    </row>
    <row r="48" spans="1:7" x14ac:dyDescent="0.25">
      <c r="A48" s="676" t="s">
        <v>1261</v>
      </c>
      <c r="B48" s="178"/>
      <c r="C48" s="178"/>
      <c r="D48" s="434">
        <v>3500</v>
      </c>
      <c r="E48" s="428"/>
      <c r="F48" s="427">
        <v>3500</v>
      </c>
      <c r="G48" s="426"/>
    </row>
    <row r="49" spans="1:7" x14ac:dyDescent="0.25">
      <c r="A49" s="676" t="s">
        <v>1259</v>
      </c>
      <c r="B49" s="178"/>
      <c r="C49" s="178"/>
      <c r="D49" s="434">
        <v>5000</v>
      </c>
      <c r="E49" s="428"/>
      <c r="F49" s="427"/>
      <c r="G49" s="426">
        <v>5000</v>
      </c>
    </row>
    <row r="50" spans="1:7" x14ac:dyDescent="0.25">
      <c r="A50" s="676" t="s">
        <v>1258</v>
      </c>
      <c r="B50" s="178"/>
      <c r="C50" s="178"/>
      <c r="D50" s="434">
        <v>5000</v>
      </c>
      <c r="E50" s="428"/>
      <c r="F50" s="427"/>
      <c r="G50" s="426">
        <f>D50</f>
        <v>5000</v>
      </c>
    </row>
    <row r="51" spans="1:7" x14ac:dyDescent="0.25">
      <c r="A51" s="676" t="s">
        <v>1256</v>
      </c>
      <c r="B51" s="178"/>
      <c r="C51" s="178"/>
      <c r="D51" s="434">
        <v>10000</v>
      </c>
      <c r="E51" s="428"/>
      <c r="F51" s="427"/>
      <c r="G51" s="426">
        <f>D51</f>
        <v>10000</v>
      </c>
    </row>
    <row r="52" spans="1:7" x14ac:dyDescent="0.25">
      <c r="A52" s="676" t="s">
        <v>1255</v>
      </c>
      <c r="B52" s="178"/>
      <c r="C52" s="178"/>
      <c r="D52" s="434">
        <v>30000</v>
      </c>
      <c r="E52" s="428"/>
      <c r="F52" s="427"/>
      <c r="G52" s="426">
        <f>D52</f>
        <v>30000</v>
      </c>
    </row>
    <row r="53" spans="1:7" x14ac:dyDescent="0.25">
      <c r="A53" s="676" t="s">
        <v>1254</v>
      </c>
      <c r="B53" s="178"/>
      <c r="C53" s="178"/>
      <c r="D53" s="434">
        <v>55050</v>
      </c>
      <c r="E53" s="428"/>
      <c r="F53" s="427">
        <v>55050</v>
      </c>
      <c r="G53" s="426"/>
    </row>
    <row r="54" spans="1:7" x14ac:dyDescent="0.25">
      <c r="A54" s="430"/>
      <c r="B54" s="421" t="s">
        <v>1243</v>
      </c>
      <c r="C54" s="178"/>
      <c r="D54" s="418">
        <f>SUM(D48:D53)</f>
        <v>108550</v>
      </c>
      <c r="E54" s="420">
        <f>SUM(E48:E53)</f>
        <v>0</v>
      </c>
      <c r="F54" s="419">
        <f>SUM(F48:F53)</f>
        <v>58550</v>
      </c>
      <c r="G54" s="418">
        <f>SUM(G48:G53)</f>
        <v>50000</v>
      </c>
    </row>
    <row r="55" spans="1:7" x14ac:dyDescent="0.25">
      <c r="A55" s="422" t="s">
        <v>1013</v>
      </c>
      <c r="B55" s="178"/>
      <c r="C55" s="178"/>
      <c r="D55" s="434"/>
      <c r="E55" s="428"/>
      <c r="F55" s="427"/>
      <c r="G55" s="426"/>
    </row>
    <row r="56" spans="1:7" x14ac:dyDescent="0.25">
      <c r="A56" s="676" t="s">
        <v>1253</v>
      </c>
      <c r="B56" s="178"/>
      <c r="C56" s="178"/>
      <c r="D56" s="434">
        <v>19859</v>
      </c>
      <c r="E56" s="428"/>
      <c r="F56" s="427">
        <v>19859</v>
      </c>
      <c r="G56" s="426"/>
    </row>
    <row r="57" spans="1:7" x14ac:dyDescent="0.25">
      <c r="A57" s="430"/>
      <c r="B57" s="421" t="s">
        <v>1243</v>
      </c>
      <c r="C57" s="178"/>
      <c r="D57" s="440">
        <f>SUM(D56)</f>
        <v>19859</v>
      </c>
      <c r="E57" s="442">
        <f>SUM(E56)</f>
        <v>0</v>
      </c>
      <c r="F57" s="441">
        <f>SUM(F56)</f>
        <v>19859</v>
      </c>
      <c r="G57" s="440">
        <f>SUM(G56)</f>
        <v>0</v>
      </c>
    </row>
    <row r="58" spans="1:7" x14ac:dyDescent="0.25">
      <c r="A58" s="422" t="s">
        <v>1146</v>
      </c>
      <c r="B58" s="178"/>
      <c r="C58" s="178"/>
      <c r="D58" s="434"/>
      <c r="E58" s="428"/>
      <c r="F58" s="427"/>
      <c r="G58" s="426"/>
    </row>
    <row r="59" spans="1:7" x14ac:dyDescent="0.25">
      <c r="A59" s="676" t="s">
        <v>1252</v>
      </c>
      <c r="B59" s="178"/>
      <c r="C59" s="178"/>
      <c r="D59" s="434">
        <v>55000</v>
      </c>
      <c r="E59" s="428"/>
      <c r="F59" s="427">
        <v>55000</v>
      </c>
      <c r="G59" s="426"/>
    </row>
    <row r="60" spans="1:7" x14ac:dyDescent="0.25">
      <c r="A60" s="676" t="s">
        <v>1251</v>
      </c>
      <c r="B60" s="178"/>
      <c r="C60" s="178"/>
      <c r="D60" s="434">
        <v>25000</v>
      </c>
      <c r="E60" s="428"/>
      <c r="F60" s="427">
        <v>25000</v>
      </c>
      <c r="G60" s="426"/>
    </row>
    <row r="61" spans="1:7" x14ac:dyDescent="0.25">
      <c r="A61" s="676" t="s">
        <v>1250</v>
      </c>
      <c r="B61" s="178"/>
      <c r="C61" s="178"/>
      <c r="D61" s="434">
        <v>10000</v>
      </c>
      <c r="E61" s="428"/>
      <c r="F61" s="427">
        <f>D61</f>
        <v>10000</v>
      </c>
      <c r="G61" s="426"/>
    </row>
    <row r="62" spans="1:7" x14ac:dyDescent="0.25">
      <c r="A62" s="676" t="s">
        <v>1314</v>
      </c>
      <c r="B62" s="178"/>
      <c r="C62" s="178"/>
      <c r="D62" s="434">
        <v>75000</v>
      </c>
      <c r="E62" s="428"/>
      <c r="F62" s="427">
        <v>75000</v>
      </c>
      <c r="G62" s="426"/>
    </row>
    <row r="63" spans="1:7" x14ac:dyDescent="0.25">
      <c r="A63" s="430"/>
      <c r="B63" s="421" t="s">
        <v>1243</v>
      </c>
      <c r="C63" s="178"/>
      <c r="D63" s="418">
        <f>SUM(D59:D62)</f>
        <v>165000</v>
      </c>
      <c r="E63" s="420">
        <f>SUM(E59:E61)</f>
        <v>0</v>
      </c>
      <c r="F63" s="419">
        <f>SUM(F59:F62)</f>
        <v>165000</v>
      </c>
      <c r="G63" s="418">
        <f>SUM(G59:G61)</f>
        <v>0</v>
      </c>
    </row>
    <row r="64" spans="1:7" x14ac:dyDescent="0.25">
      <c r="A64" s="422" t="s">
        <v>1249</v>
      </c>
      <c r="B64" s="178"/>
      <c r="C64" s="178"/>
      <c r="D64" s="434"/>
      <c r="E64" s="428"/>
      <c r="F64" s="427"/>
      <c r="G64" s="426"/>
    </row>
    <row r="65" spans="1:7" x14ac:dyDescent="0.25">
      <c r="A65" s="678" t="s">
        <v>1247</v>
      </c>
      <c r="B65" s="178"/>
      <c r="C65" s="178"/>
      <c r="D65" s="434">
        <v>348229</v>
      </c>
      <c r="E65" s="428">
        <f>D65</f>
        <v>348229</v>
      </c>
      <c r="F65" s="427"/>
      <c r="G65" s="426"/>
    </row>
    <row r="66" spans="1:7" x14ac:dyDescent="0.25">
      <c r="A66" s="676" t="s">
        <v>1245</v>
      </c>
      <c r="B66" s="178"/>
      <c r="C66" s="178"/>
      <c r="D66" s="429">
        <v>367577</v>
      </c>
      <c r="E66" s="428"/>
      <c r="F66" s="427">
        <v>218000</v>
      </c>
      <c r="G66" s="426">
        <v>149577</v>
      </c>
    </row>
    <row r="67" spans="1:7" x14ac:dyDescent="0.25">
      <c r="A67" s="422"/>
      <c r="B67" s="421" t="s">
        <v>1243</v>
      </c>
      <c r="C67" s="178"/>
      <c r="D67" s="418">
        <f>SUM(D65:D66)</f>
        <v>715806</v>
      </c>
      <c r="E67" s="420">
        <f>SUM(E65:E66)</f>
        <v>348229</v>
      </c>
      <c r="F67" s="419">
        <f>SUM(F65:F66)</f>
        <v>218000</v>
      </c>
      <c r="G67" s="418">
        <f>SUM(G65:G66)</f>
        <v>149577</v>
      </c>
    </row>
    <row r="68" spans="1:7" ht="15.75" thickBot="1" x14ac:dyDescent="0.3">
      <c r="A68" s="414" t="s">
        <v>718</v>
      </c>
      <c r="B68" s="413"/>
      <c r="C68" s="413" t="s">
        <v>1241</v>
      </c>
      <c r="D68" s="410">
        <f>D37+D46+D54+D57+D63+D67</f>
        <v>1089305</v>
      </c>
      <c r="E68" s="412">
        <f>E37+E46+E54+E57+E63+E67</f>
        <v>390319</v>
      </c>
      <c r="F68" s="411">
        <f>F37+F46+F54+F57+F63+F67</f>
        <v>499409</v>
      </c>
      <c r="G68" s="410">
        <f>G37+G46+G54+G57+G63+G67</f>
        <v>199577</v>
      </c>
    </row>
    <row r="70" spans="1:7" x14ac:dyDescent="0.25">
      <c r="G70" s="346"/>
    </row>
    <row r="71" spans="1:7" x14ac:dyDescent="0.25">
      <c r="D71" s="346"/>
      <c r="G71" s="346"/>
    </row>
  </sheetData>
  <mergeCells count="2">
    <mergeCell ref="E30:G30"/>
    <mergeCell ref="J1:K1"/>
  </mergeCells>
  <pageMargins left="0.2" right="0.17" top="0.25" bottom="0.25" header="0" footer="0"/>
  <pageSetup scale="70" fitToHeight="0" orientation="portrait" r:id="rId1"/>
  <headerFooter>
    <oddFooter>&amp;C&amp;9- Page    5 -&amp;RFY16 Budget Development Requests.xlsx</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zoomScale="70" zoomScaleNormal="70" zoomScalePageLayoutView="77" workbookViewId="0">
      <selection activeCell="V10" sqref="V10"/>
    </sheetView>
  </sheetViews>
  <sheetFormatPr defaultColWidth="8.85546875" defaultRowHeight="15" x14ac:dyDescent="0.25"/>
  <cols>
    <col min="1" max="1" width="7.7109375" style="2" customWidth="1"/>
    <col min="2" max="2" width="12.28515625" style="1" customWidth="1"/>
    <col min="3" max="3" width="6.85546875" style="3" hidden="1" customWidth="1"/>
    <col min="4" max="4" width="1.5703125" style="1" hidden="1" customWidth="1"/>
    <col min="5" max="5" width="10.28515625" style="1" customWidth="1"/>
    <col min="6" max="6" width="13.28515625" style="1" hidden="1" customWidth="1"/>
    <col min="7" max="7" width="4.85546875" style="300" customWidth="1"/>
    <col min="8" max="8" width="15.7109375" style="1" customWidth="1"/>
    <col min="9" max="9" width="77.5703125" style="1" customWidth="1"/>
    <col min="10" max="10" width="13.85546875" style="1" hidden="1" customWidth="1"/>
    <col min="11" max="11" width="7.28515625" style="5" customWidth="1"/>
    <col min="12" max="12" width="9.7109375" style="1" customWidth="1"/>
    <col min="13" max="13" width="6.85546875" style="3" customWidth="1"/>
    <col min="14" max="14" width="7.140625" style="3" hidden="1" customWidth="1"/>
    <col min="15" max="15" width="9.7109375" style="4" hidden="1" customWidth="1"/>
    <col min="16" max="16" width="8.7109375" style="3" hidden="1" customWidth="1"/>
    <col min="17" max="17" width="14.5703125" style="4" bestFit="1" customWidth="1"/>
    <col min="18" max="18" width="8.140625" style="71" hidden="1" customWidth="1"/>
    <col min="19" max="19" width="13" style="7" hidden="1" customWidth="1"/>
    <col min="20" max="20" width="8.85546875" hidden="1" customWidth="1"/>
    <col min="21" max="21" width="4.28515625" style="292" bestFit="1" customWidth="1"/>
    <col min="22" max="22" width="12.28515625" customWidth="1"/>
    <col min="23" max="23" width="18.5703125" customWidth="1"/>
    <col min="24" max="24" width="5" style="292" customWidth="1"/>
    <col min="25" max="25" width="14.5703125" customWidth="1"/>
    <col min="26" max="26" width="19.140625" customWidth="1"/>
  </cols>
  <sheetData>
    <row r="1" spans="1:26" ht="24" thickBot="1" x14ac:dyDescent="0.3">
      <c r="A1" s="104" t="s">
        <v>1028</v>
      </c>
      <c r="R1" s="105" t="s">
        <v>1029</v>
      </c>
    </row>
    <row r="2" spans="1:26" ht="19.5" thickBot="1" x14ac:dyDescent="0.3">
      <c r="A2" s="103" t="s">
        <v>1191</v>
      </c>
      <c r="U2" s="723" t="s">
        <v>1162</v>
      </c>
      <c r="V2" s="724"/>
      <c r="W2" s="725"/>
      <c r="X2" s="726" t="s">
        <v>1186</v>
      </c>
      <c r="Y2" s="727"/>
      <c r="Z2" s="728"/>
    </row>
    <row r="3" spans="1:26" ht="83.25" customHeight="1" x14ac:dyDescent="0.25">
      <c r="A3" s="57" t="s">
        <v>711</v>
      </c>
      <c r="B3" s="58" t="s">
        <v>729</v>
      </c>
      <c r="C3" s="59" t="s">
        <v>712</v>
      </c>
      <c r="D3" s="60" t="s">
        <v>713</v>
      </c>
      <c r="E3" s="59" t="s">
        <v>1030</v>
      </c>
      <c r="F3" s="58" t="s">
        <v>990</v>
      </c>
      <c r="G3" s="316" t="s">
        <v>1161</v>
      </c>
      <c r="H3" s="58" t="s">
        <v>714</v>
      </c>
      <c r="I3" s="59" t="s">
        <v>707</v>
      </c>
      <c r="J3" s="58" t="s">
        <v>715</v>
      </c>
      <c r="K3" s="61" t="s">
        <v>716</v>
      </c>
      <c r="L3" s="58" t="s">
        <v>994</v>
      </c>
      <c r="M3" s="62" t="s">
        <v>997</v>
      </c>
      <c r="N3" s="62" t="s">
        <v>728</v>
      </c>
      <c r="O3" s="63" t="s">
        <v>717</v>
      </c>
      <c r="P3" s="64" t="s">
        <v>0</v>
      </c>
      <c r="Q3" s="63" t="s">
        <v>709</v>
      </c>
      <c r="R3" s="65" t="s">
        <v>1031</v>
      </c>
      <c r="S3" s="65" t="s">
        <v>1018</v>
      </c>
      <c r="T3" s="15" t="s">
        <v>1032</v>
      </c>
      <c r="U3" s="317" t="s">
        <v>1151</v>
      </c>
      <c r="V3" s="281" t="s">
        <v>1152</v>
      </c>
      <c r="W3" s="281" t="s">
        <v>1164</v>
      </c>
      <c r="X3" s="318" t="s">
        <v>1151</v>
      </c>
      <c r="Y3" s="312" t="s">
        <v>1152</v>
      </c>
      <c r="Z3" s="312" t="s">
        <v>1164</v>
      </c>
    </row>
    <row r="4" spans="1:26" ht="27" customHeight="1" x14ac:dyDescent="0.25">
      <c r="A4" s="48" t="s">
        <v>1020</v>
      </c>
      <c r="B4" s="49"/>
      <c r="C4" s="50"/>
      <c r="D4" s="51"/>
      <c r="E4" s="50"/>
      <c r="F4" s="49"/>
      <c r="G4" s="50"/>
      <c r="H4" s="49"/>
      <c r="I4" s="50"/>
      <c r="J4" s="49"/>
      <c r="K4" s="52"/>
      <c r="L4" s="49"/>
      <c r="M4" s="53"/>
      <c r="N4" s="53"/>
      <c r="O4" s="54"/>
      <c r="P4" s="55"/>
      <c r="Q4" s="54"/>
      <c r="R4" s="56"/>
      <c r="S4" s="56"/>
      <c r="T4" s="15"/>
      <c r="U4" s="283"/>
      <c r="V4" s="282"/>
      <c r="W4" s="283"/>
      <c r="X4" s="313"/>
      <c r="Y4" s="314">
        <v>60000</v>
      </c>
      <c r="Z4" s="313"/>
    </row>
    <row r="5" spans="1:26" ht="34.5" customHeight="1" x14ac:dyDescent="0.25">
      <c r="A5" s="123" t="s">
        <v>1189</v>
      </c>
      <c r="B5" s="13"/>
      <c r="C5" s="14"/>
      <c r="D5" s="34"/>
      <c r="E5" s="14"/>
      <c r="F5" s="13"/>
      <c r="G5" s="14"/>
      <c r="H5" s="13"/>
      <c r="I5" s="14"/>
      <c r="J5" s="13"/>
      <c r="K5" s="35"/>
      <c r="L5" s="13"/>
      <c r="M5" s="30"/>
      <c r="N5" s="30"/>
      <c r="O5" s="31"/>
      <c r="P5" s="32"/>
      <c r="Q5" s="31"/>
      <c r="R5" s="30"/>
      <c r="S5" s="31"/>
      <c r="T5" s="22">
        <v>516</v>
      </c>
      <c r="U5" s="293"/>
      <c r="V5" s="31"/>
      <c r="W5" s="32"/>
      <c r="X5" s="293"/>
      <c r="Y5" s="31"/>
      <c r="Z5" s="32"/>
    </row>
    <row r="6" spans="1:26" ht="210" x14ac:dyDescent="0.25">
      <c r="A6" s="46" t="s">
        <v>836</v>
      </c>
      <c r="B6" s="82" t="s">
        <v>274</v>
      </c>
      <c r="C6" s="83">
        <v>57600</v>
      </c>
      <c r="D6" s="82" t="s">
        <v>293</v>
      </c>
      <c r="E6" s="82" t="s">
        <v>294</v>
      </c>
      <c r="F6" s="82" t="s">
        <v>720</v>
      </c>
      <c r="G6" s="278" t="s">
        <v>720</v>
      </c>
      <c r="H6" s="82" t="s">
        <v>295</v>
      </c>
      <c r="I6" s="82" t="s">
        <v>296</v>
      </c>
      <c r="J6" s="82" t="s">
        <v>58</v>
      </c>
      <c r="K6" s="84">
        <v>1.2</v>
      </c>
      <c r="L6" s="82" t="s">
        <v>14</v>
      </c>
      <c r="M6" s="83" t="s">
        <v>708</v>
      </c>
      <c r="N6" s="83" t="s">
        <v>708</v>
      </c>
      <c r="O6" s="85">
        <v>525</v>
      </c>
      <c r="P6" s="83">
        <v>9</v>
      </c>
      <c r="Q6" s="85">
        <v>4725</v>
      </c>
      <c r="R6" s="83">
        <v>296</v>
      </c>
      <c r="S6" s="85" t="s">
        <v>996</v>
      </c>
      <c r="T6" s="29">
        <v>814</v>
      </c>
      <c r="U6" s="301">
        <v>1</v>
      </c>
      <c r="V6" s="151">
        <v>5000</v>
      </c>
      <c r="W6" s="83"/>
      <c r="X6" s="306"/>
      <c r="Y6" s="307"/>
      <c r="Z6" s="296"/>
    </row>
    <row r="7" spans="1:26" ht="138.75" customHeight="1" x14ac:dyDescent="0.25">
      <c r="A7" s="46" t="s">
        <v>903</v>
      </c>
      <c r="B7" s="82" t="s">
        <v>465</v>
      </c>
      <c r="C7" s="83">
        <v>58255</v>
      </c>
      <c r="D7" s="82" t="s">
        <v>466</v>
      </c>
      <c r="E7" s="82" t="s">
        <v>188</v>
      </c>
      <c r="F7" s="82" t="s">
        <v>723</v>
      </c>
      <c r="G7" s="278" t="s">
        <v>723</v>
      </c>
      <c r="H7" s="82" t="s">
        <v>471</v>
      </c>
      <c r="I7" s="82" t="s">
        <v>1096</v>
      </c>
      <c r="J7" s="82" t="s">
        <v>58</v>
      </c>
      <c r="K7" s="84">
        <v>4.0999999999999996</v>
      </c>
      <c r="L7" s="82" t="s">
        <v>10</v>
      </c>
      <c r="M7" s="83" t="s">
        <v>708</v>
      </c>
      <c r="N7" s="83" t="s">
        <v>708</v>
      </c>
      <c r="O7" s="85">
        <v>40000</v>
      </c>
      <c r="P7" s="83">
        <v>1</v>
      </c>
      <c r="Q7" s="85">
        <v>40000</v>
      </c>
      <c r="R7" s="86">
        <v>474</v>
      </c>
      <c r="S7" s="81"/>
      <c r="T7" s="240">
        <v>629</v>
      </c>
      <c r="U7" s="302">
        <v>1</v>
      </c>
      <c r="V7" s="303">
        <v>38500</v>
      </c>
      <c r="W7" s="299" t="s">
        <v>1187</v>
      </c>
      <c r="X7" s="302"/>
      <c r="Y7" s="308"/>
      <c r="Z7" s="297"/>
    </row>
    <row r="8" spans="1:26" ht="157.5" customHeight="1" x14ac:dyDescent="0.25">
      <c r="A8" s="46" t="s">
        <v>945</v>
      </c>
      <c r="B8" s="82" t="s">
        <v>587</v>
      </c>
      <c r="C8" s="83">
        <v>57600</v>
      </c>
      <c r="D8" s="82" t="s">
        <v>588</v>
      </c>
      <c r="E8" s="82" t="s">
        <v>589</v>
      </c>
      <c r="F8" s="82" t="s">
        <v>720</v>
      </c>
      <c r="G8" s="278" t="s">
        <v>720</v>
      </c>
      <c r="H8" s="82" t="s">
        <v>590</v>
      </c>
      <c r="I8" s="82" t="s">
        <v>591</v>
      </c>
      <c r="J8" s="82" t="s">
        <v>58</v>
      </c>
      <c r="K8" s="84">
        <v>1.2</v>
      </c>
      <c r="L8" s="82" t="s">
        <v>14</v>
      </c>
      <c r="M8" s="83" t="s">
        <v>710</v>
      </c>
      <c r="N8" s="83" t="s">
        <v>710</v>
      </c>
      <c r="O8" s="85">
        <v>8000</v>
      </c>
      <c r="P8" s="83">
        <v>3</v>
      </c>
      <c r="Q8" s="85">
        <v>24000</v>
      </c>
      <c r="R8" s="83">
        <v>296</v>
      </c>
      <c r="S8" s="85" t="s">
        <v>996</v>
      </c>
      <c r="T8" s="29">
        <v>575</v>
      </c>
      <c r="U8" s="301">
        <v>2</v>
      </c>
      <c r="V8" s="151">
        <v>24000</v>
      </c>
      <c r="W8" s="278" t="s">
        <v>1188</v>
      </c>
      <c r="X8" s="306"/>
      <c r="Y8" s="307"/>
      <c r="Z8" s="296"/>
    </row>
    <row r="9" spans="1:26" ht="222" customHeight="1" x14ac:dyDescent="0.25">
      <c r="A9" s="41" t="s">
        <v>859</v>
      </c>
      <c r="B9" s="87" t="s">
        <v>344</v>
      </c>
      <c r="C9" s="88">
        <v>58305</v>
      </c>
      <c r="D9" s="87" t="s">
        <v>345</v>
      </c>
      <c r="E9" s="87" t="s">
        <v>346</v>
      </c>
      <c r="F9" s="87" t="s">
        <v>720</v>
      </c>
      <c r="G9" s="279" t="s">
        <v>720</v>
      </c>
      <c r="H9" s="87" t="s">
        <v>358</v>
      </c>
      <c r="I9" s="87" t="s">
        <v>1086</v>
      </c>
      <c r="J9" s="87" t="s">
        <v>58</v>
      </c>
      <c r="K9" s="89" t="s">
        <v>360</v>
      </c>
      <c r="L9" s="87" t="s">
        <v>361</v>
      </c>
      <c r="M9" s="88" t="s">
        <v>710</v>
      </c>
      <c r="N9" s="88" t="s">
        <v>708</v>
      </c>
      <c r="O9" s="90">
        <v>66700</v>
      </c>
      <c r="P9" s="88">
        <v>1</v>
      </c>
      <c r="Q9" s="90">
        <v>6700</v>
      </c>
      <c r="R9" s="88">
        <v>400</v>
      </c>
      <c r="S9" s="90" t="s">
        <v>995</v>
      </c>
      <c r="T9" s="29">
        <v>694</v>
      </c>
      <c r="U9" s="305">
        <v>3</v>
      </c>
      <c r="V9" s="304">
        <v>6700</v>
      </c>
      <c r="W9" s="279" t="s">
        <v>1185</v>
      </c>
      <c r="X9" s="309"/>
      <c r="Y9" s="310"/>
      <c r="Z9" s="298"/>
    </row>
    <row r="10" spans="1:26" ht="27" customHeight="1" x14ac:dyDescent="0.25">
      <c r="A10" s="72"/>
      <c r="B10" s="73"/>
      <c r="C10" s="74"/>
      <c r="D10" s="73"/>
      <c r="E10" s="73"/>
      <c r="F10" s="73"/>
      <c r="G10" s="280"/>
      <c r="H10" s="73"/>
      <c r="I10" s="73"/>
      <c r="J10" s="73"/>
      <c r="K10" s="75"/>
      <c r="L10" s="73"/>
      <c r="M10" s="124" t="s">
        <v>1023</v>
      </c>
      <c r="N10" s="74"/>
      <c r="O10" s="76"/>
      <c r="P10" s="74"/>
      <c r="Q10" s="125">
        <f>SUM(Q6:Q9)</f>
        <v>75425</v>
      </c>
      <c r="R10" s="74"/>
      <c r="S10" s="76"/>
      <c r="T10" s="273"/>
      <c r="U10" s="294"/>
      <c r="V10" s="125">
        <f>SUM(V6:V9)</f>
        <v>74200</v>
      </c>
      <c r="W10" s="74"/>
      <c r="X10" s="294"/>
      <c r="Y10" s="125">
        <f>SUM(Y6:Y9)</f>
        <v>0</v>
      </c>
      <c r="Z10" s="74"/>
    </row>
    <row r="11" spans="1:26" ht="22.5" customHeight="1" x14ac:dyDescent="0.25">
      <c r="A11"/>
      <c r="B11"/>
      <c r="C11"/>
      <c r="D11"/>
      <c r="E11"/>
      <c r="F11"/>
      <c r="G11" s="250"/>
      <c r="H11"/>
      <c r="I11"/>
      <c r="J11"/>
      <c r="K11"/>
      <c r="L11"/>
      <c r="M11"/>
      <c r="N11"/>
      <c r="O11"/>
      <c r="P11"/>
      <c r="Q11"/>
      <c r="R11"/>
      <c r="S11"/>
      <c r="T11" s="66"/>
      <c r="U11" s="295"/>
      <c r="V11" s="237"/>
      <c r="X11" s="311" t="s">
        <v>1190</v>
      </c>
      <c r="Y11" s="315">
        <f>Y4-Y10</f>
        <v>60000</v>
      </c>
    </row>
  </sheetData>
  <mergeCells count="2">
    <mergeCell ref="U2:W2"/>
    <mergeCell ref="X2:Z2"/>
  </mergeCells>
  <pageMargins left="0.2" right="0.17" top="0.5" bottom="0.5" header="0.05" footer="0"/>
  <pageSetup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
  <sheetViews>
    <sheetView topLeftCell="A65" zoomScale="110" zoomScaleNormal="110" workbookViewId="0">
      <selection activeCell="C36" sqref="C36"/>
    </sheetView>
  </sheetViews>
  <sheetFormatPr defaultRowHeight="15" x14ac:dyDescent="0.25"/>
  <cols>
    <col min="1" max="1" width="35.42578125" customWidth="1"/>
    <col min="2" max="2" width="14.28515625" bestFit="1" customWidth="1"/>
    <col min="3" max="3" width="12.5703125" bestFit="1" customWidth="1"/>
    <col min="4" max="4" width="2.28515625" customWidth="1"/>
    <col min="5" max="6" width="12.5703125" bestFit="1" customWidth="1"/>
    <col min="7" max="7" width="12.42578125" customWidth="1"/>
    <col min="8" max="9" width="13.42578125" bestFit="1" customWidth="1"/>
    <col min="10" max="11" width="10" bestFit="1" customWidth="1"/>
  </cols>
  <sheetData>
    <row r="1" spans="1:10" ht="26.25" x14ac:dyDescent="0.4">
      <c r="A1" s="161" t="s">
        <v>1359</v>
      </c>
    </row>
    <row r="2" spans="1:10" ht="19.5" hidden="1" thickBot="1" x14ac:dyDescent="0.35">
      <c r="A2" s="504" t="s">
        <v>1308</v>
      </c>
      <c r="B2" s="503"/>
      <c r="C2" s="503"/>
      <c r="D2" s="503"/>
      <c r="E2" s="503"/>
      <c r="F2" s="503"/>
      <c r="G2" s="503"/>
      <c r="H2" s="503"/>
      <c r="I2" s="503"/>
    </row>
    <row r="3" spans="1:10" hidden="1" x14ac:dyDescent="0.25">
      <c r="A3" t="s">
        <v>1307</v>
      </c>
      <c r="B3" s="237">
        <f>C6</f>
        <v>114634.44999999998</v>
      </c>
      <c r="C3" s="237">
        <f>E6</f>
        <v>104407.98999999999</v>
      </c>
      <c r="D3" s="237"/>
      <c r="E3" s="237">
        <f>F6</f>
        <v>138934.15999999997</v>
      </c>
      <c r="F3" s="237">
        <f>G6</f>
        <v>175841.58999999997</v>
      </c>
      <c r="G3" s="237">
        <f>H6</f>
        <v>105292.60999999999</v>
      </c>
      <c r="H3" s="237">
        <v>110221.81</v>
      </c>
      <c r="I3" s="237"/>
    </row>
    <row r="4" spans="1:10" hidden="1" x14ac:dyDescent="0.25">
      <c r="A4" t="s">
        <v>1306</v>
      </c>
      <c r="B4" s="237">
        <f>50891.39</f>
        <v>50891.39</v>
      </c>
      <c r="C4" s="237">
        <v>83595.929999999993</v>
      </c>
      <c r="D4" s="237"/>
      <c r="E4" s="237">
        <v>81341.83</v>
      </c>
      <c r="F4" s="237">
        <v>81738.03</v>
      </c>
      <c r="G4" s="237">
        <v>121201.98</v>
      </c>
      <c r="H4" s="237">
        <v>88230.8</v>
      </c>
      <c r="I4" s="237">
        <f>SUM(B4:H4)</f>
        <v>506999.96</v>
      </c>
    </row>
    <row r="5" spans="1:10" hidden="1" x14ac:dyDescent="0.25">
      <c r="A5" t="s">
        <v>1305</v>
      </c>
      <c r="B5" s="237">
        <f>-9301.76-82.8</f>
        <v>-9384.56</v>
      </c>
      <c r="C5" s="237">
        <v>-73369.47</v>
      </c>
      <c r="D5" s="237"/>
      <c r="E5" s="237">
        <v>-115868</v>
      </c>
      <c r="F5" s="237">
        <v>-118645.46</v>
      </c>
      <c r="G5" s="237">
        <v>-50653</v>
      </c>
      <c r="H5" s="237">
        <v>-93160</v>
      </c>
      <c r="I5" s="237">
        <f>SUM(B5:H5)</f>
        <v>-461080.49</v>
      </c>
    </row>
    <row r="6" spans="1:10" ht="15.75" hidden="1" thickBot="1" x14ac:dyDescent="0.3">
      <c r="A6" s="502" t="s">
        <v>1304</v>
      </c>
      <c r="B6" s="501">
        <v>119690.42</v>
      </c>
      <c r="C6" s="501">
        <f>SUM(C3:C5)</f>
        <v>114634.44999999998</v>
      </c>
      <c r="D6" s="501"/>
      <c r="E6" s="501">
        <f>SUM(E3:E5)</f>
        <v>104407.98999999999</v>
      </c>
      <c r="F6" s="501">
        <f>SUM(F3:F5)</f>
        <v>138934.15999999997</v>
      </c>
      <c r="G6" s="501">
        <f>SUM(G3:G5)</f>
        <v>175841.58999999997</v>
      </c>
      <c r="H6" s="501">
        <f>SUM(H3:H5)</f>
        <v>105292.60999999999</v>
      </c>
      <c r="I6" s="501"/>
    </row>
    <row r="7" spans="1:10" hidden="1" x14ac:dyDescent="0.25">
      <c r="A7" s="500"/>
      <c r="B7" s="499"/>
      <c r="C7" s="499"/>
      <c r="D7" s="499"/>
      <c r="E7" s="499"/>
      <c r="F7" s="499"/>
      <c r="G7" s="499"/>
      <c r="H7" s="499"/>
      <c r="I7" s="499"/>
    </row>
    <row r="8" spans="1:10" hidden="1" x14ac:dyDescent="0.25"/>
    <row r="9" spans="1:10" ht="29.25" thickBot="1" x14ac:dyDescent="0.5">
      <c r="A9" s="498" t="s">
        <v>1420</v>
      </c>
      <c r="B9" s="497"/>
      <c r="C9" s="497"/>
      <c r="D9" s="497"/>
      <c r="E9" s="497"/>
    </row>
    <row r="10" spans="1:10" ht="4.5" customHeight="1" x14ac:dyDescent="0.25"/>
    <row r="11" spans="1:10" ht="3" hidden="1" customHeight="1" x14ac:dyDescent="0.25">
      <c r="A11" s="496"/>
      <c r="B11" s="494"/>
      <c r="C11" s="481"/>
      <c r="D11" s="481"/>
      <c r="E11" s="481"/>
      <c r="F11" s="494"/>
      <c r="G11" s="494"/>
      <c r="H11" s="494"/>
      <c r="I11" s="495"/>
      <c r="J11" s="494"/>
    </row>
    <row r="12" spans="1:10" ht="42.75" hidden="1" customHeight="1" x14ac:dyDescent="0.25">
      <c r="A12" s="493" t="s">
        <v>1161</v>
      </c>
      <c r="B12" s="492" t="s">
        <v>1303</v>
      </c>
      <c r="C12" s="492" t="s">
        <v>1302</v>
      </c>
      <c r="D12" s="492"/>
      <c r="E12" s="492" t="s">
        <v>1301</v>
      </c>
      <c r="F12" s="491" t="s">
        <v>1300</v>
      </c>
      <c r="G12" s="489" t="s">
        <v>1298</v>
      </c>
      <c r="H12" s="490" t="s">
        <v>1299</v>
      </c>
      <c r="I12" s="489" t="s">
        <v>1298</v>
      </c>
    </row>
    <row r="13" spans="1:10" hidden="1" x14ac:dyDescent="0.25">
      <c r="A13" s="484" t="s">
        <v>1297</v>
      </c>
      <c r="B13" s="488">
        <v>124554</v>
      </c>
      <c r="C13" s="487">
        <v>6.53543397980718E-2</v>
      </c>
      <c r="D13" s="487"/>
      <c r="E13" s="486">
        <v>99157</v>
      </c>
      <c r="F13" s="480">
        <v>78028</v>
      </c>
      <c r="G13" s="478">
        <v>6.5354681568887588E-2</v>
      </c>
      <c r="H13" s="485">
        <f>I13*H18</f>
        <v>77247.72</v>
      </c>
      <c r="I13" s="478">
        <v>6.5354681568887588E-2</v>
      </c>
      <c r="J13" s="237"/>
    </row>
    <row r="14" spans="1:10" hidden="1" x14ac:dyDescent="0.25">
      <c r="A14" s="484" t="s">
        <v>1012</v>
      </c>
      <c r="B14" s="483">
        <v>1095942</v>
      </c>
      <c r="C14" s="482">
        <v>0.57504829926761414</v>
      </c>
      <c r="D14" s="482"/>
      <c r="E14" s="481">
        <v>872479</v>
      </c>
      <c r="F14" s="480">
        <v>676559</v>
      </c>
      <c r="G14" s="478">
        <v>0.56667219469376406</v>
      </c>
      <c r="H14" s="479">
        <f>I14*H18</f>
        <v>669793.41</v>
      </c>
      <c r="I14" s="478">
        <v>0.56667219469376406</v>
      </c>
    </row>
    <row r="15" spans="1:10" hidden="1" x14ac:dyDescent="0.25">
      <c r="A15" s="484" t="s">
        <v>1016</v>
      </c>
      <c r="B15" s="483">
        <v>347952</v>
      </c>
      <c r="C15" s="482">
        <v>0.18257280570209453</v>
      </c>
      <c r="D15" s="482"/>
      <c r="E15" s="481">
        <v>277005</v>
      </c>
      <c r="F15" s="480">
        <v>217977</v>
      </c>
      <c r="G15" s="478">
        <v>0.18257314584945675</v>
      </c>
      <c r="H15" s="479">
        <f>I15*H18</f>
        <v>215797.23</v>
      </c>
      <c r="I15" s="478">
        <v>0.18257314584945675</v>
      </c>
    </row>
    <row r="16" spans="1:10" hidden="1" x14ac:dyDescent="0.25">
      <c r="A16" s="484" t="s">
        <v>1013</v>
      </c>
      <c r="B16" s="483">
        <v>150378</v>
      </c>
      <c r="C16" s="482">
        <v>7.8904370073658345E-2</v>
      </c>
      <c r="D16" s="482"/>
      <c r="E16" s="481">
        <v>119716</v>
      </c>
      <c r="F16" s="480">
        <v>104205</v>
      </c>
      <c r="G16" s="478">
        <v>8.7280009648920021E-2</v>
      </c>
      <c r="H16" s="479">
        <f>I16*H18</f>
        <v>103162.95</v>
      </c>
      <c r="I16" s="478">
        <v>8.7280009648920021E-2</v>
      </c>
    </row>
    <row r="17" spans="1:13" hidden="1" x14ac:dyDescent="0.25">
      <c r="A17" s="484" t="s">
        <v>1296</v>
      </c>
      <c r="B17" s="483">
        <v>187000</v>
      </c>
      <c r="C17" s="482">
        <v>9.8120185158561177E-2</v>
      </c>
      <c r="D17" s="482"/>
      <c r="E17" s="481">
        <v>148871</v>
      </c>
      <c r="F17" s="480">
        <v>117147</v>
      </c>
      <c r="G17" s="478">
        <v>9.811996823897158E-2</v>
      </c>
      <c r="H17" s="479">
        <f>I17*H18</f>
        <v>115975.53</v>
      </c>
      <c r="I17" s="478">
        <v>9.811996823897158E-2</v>
      </c>
    </row>
    <row r="18" spans="1:13" hidden="1" x14ac:dyDescent="0.25">
      <c r="A18" s="477"/>
      <c r="B18" s="476">
        <v>1905826</v>
      </c>
      <c r="C18" s="476"/>
      <c r="D18" s="476"/>
      <c r="E18" s="476">
        <v>1517228</v>
      </c>
      <c r="F18" s="475">
        <v>1193916</v>
      </c>
      <c r="G18" s="474" t="s">
        <v>1295</v>
      </c>
      <c r="H18" s="473">
        <f>1193916*99%</f>
        <v>1181976.8400000001</v>
      </c>
      <c r="I18" s="472"/>
    </row>
    <row r="19" spans="1:13" hidden="1" x14ac:dyDescent="0.25">
      <c r="A19" s="471" t="s">
        <v>1294</v>
      </c>
      <c r="F19" s="470"/>
    </row>
    <row r="20" spans="1:13" hidden="1" x14ac:dyDescent="0.25">
      <c r="A20" s="469" t="s">
        <v>1293</v>
      </c>
      <c r="F20" s="178"/>
    </row>
    <row r="21" spans="1:13" s="540" customFormat="1" ht="21.75" customHeight="1" x14ac:dyDescent="0.2">
      <c r="A21" s="538" t="s">
        <v>1330</v>
      </c>
      <c r="B21" s="539"/>
      <c r="C21" s="539"/>
      <c r="D21" s="539"/>
      <c r="E21" s="539"/>
      <c r="F21" s="539"/>
      <c r="G21" s="539" t="s">
        <v>1331</v>
      </c>
      <c r="H21" s="539"/>
      <c r="I21" s="539"/>
    </row>
    <row r="22" spans="1:13" s="540" customFormat="1" ht="7.5" customHeight="1" x14ac:dyDescent="0.2"/>
    <row r="23" spans="1:13" s="540" customFormat="1" ht="22.5" hidden="1" customHeight="1" x14ac:dyDescent="0.2">
      <c r="A23" s="541" t="s">
        <v>1332</v>
      </c>
      <c r="B23" s="542"/>
      <c r="C23" s="542"/>
      <c r="D23" s="542"/>
      <c r="E23" s="542"/>
      <c r="F23" s="542"/>
      <c r="G23" s="542"/>
      <c r="H23" s="543"/>
    </row>
    <row r="24" spans="1:13" s="540" customFormat="1" ht="12.75" hidden="1" x14ac:dyDescent="0.2">
      <c r="A24" s="544"/>
      <c r="H24" s="545"/>
    </row>
    <row r="25" spans="1:13" s="540" customFormat="1" ht="12.75" hidden="1" x14ac:dyDescent="0.2">
      <c r="A25" s="546" t="s">
        <v>1333</v>
      </c>
      <c r="B25" s="547"/>
      <c r="C25" s="547"/>
      <c r="D25" s="547"/>
      <c r="H25" s="545"/>
    </row>
    <row r="26" spans="1:13" s="540" customFormat="1" ht="12.75" hidden="1" x14ac:dyDescent="0.2">
      <c r="A26" s="544" t="s">
        <v>1334</v>
      </c>
      <c r="C26" s="548">
        <v>235333</v>
      </c>
      <c r="H26" s="545"/>
    </row>
    <row r="27" spans="1:13" s="540" customFormat="1" ht="12.75" hidden="1" x14ac:dyDescent="0.2">
      <c r="A27" s="544" t="s">
        <v>1335</v>
      </c>
      <c r="C27" s="548">
        <v>385000</v>
      </c>
      <c r="H27" s="545"/>
    </row>
    <row r="28" spans="1:13" s="540" customFormat="1" ht="12.75" hidden="1" x14ac:dyDescent="0.2">
      <c r="A28" s="544" t="s">
        <v>1336</v>
      </c>
      <c r="C28" s="548">
        <v>1719481</v>
      </c>
      <c r="D28" s="540" t="s">
        <v>1337</v>
      </c>
      <c r="H28" s="549"/>
    </row>
    <row r="29" spans="1:13" s="540" customFormat="1" ht="12.75" hidden="1" x14ac:dyDescent="0.2">
      <c r="A29" s="544" t="s">
        <v>1338</v>
      </c>
      <c r="C29" s="548">
        <f>20005+2518</f>
        <v>22523</v>
      </c>
      <c r="H29" s="545"/>
    </row>
    <row r="30" spans="1:13" s="540" customFormat="1" ht="15.75" hidden="1" thickBot="1" x14ac:dyDescent="0.3">
      <c r="A30" s="544"/>
      <c r="C30" s="550">
        <f>SUM(C26:C29)</f>
        <v>2362337</v>
      </c>
      <c r="D30"/>
      <c r="E30"/>
      <c r="F30" s="551"/>
      <c r="G30" s="551"/>
      <c r="H30" s="545"/>
    </row>
    <row r="31" spans="1:13" s="540" customFormat="1" ht="12.75" hidden="1" x14ac:dyDescent="0.2">
      <c r="A31" s="552"/>
      <c r="B31" s="553"/>
      <c r="C31" s="553"/>
      <c r="D31" s="553"/>
      <c r="E31" s="553"/>
      <c r="F31" s="553"/>
      <c r="G31" s="553"/>
      <c r="H31" s="554"/>
    </row>
    <row r="32" spans="1:13" s="540" customFormat="1" ht="17.25" customHeight="1" x14ac:dyDescent="0.2">
      <c r="A32" s="541" t="s">
        <v>1339</v>
      </c>
      <c r="B32" s="542"/>
      <c r="C32" s="542"/>
      <c r="D32" s="542"/>
      <c r="E32" s="542"/>
      <c r="F32" s="542"/>
      <c r="G32" s="542"/>
      <c r="H32" s="542"/>
      <c r="I32" s="555">
        <v>5823569</v>
      </c>
      <c r="L32" s="556"/>
      <c r="M32" s="557"/>
    </row>
    <row r="33" spans="1:12" s="540" customFormat="1" ht="38.25" x14ac:dyDescent="0.2">
      <c r="A33" s="558" t="s">
        <v>1340</v>
      </c>
      <c r="B33" s="559" t="s">
        <v>1341</v>
      </c>
      <c r="C33" s="559" t="s">
        <v>1342</v>
      </c>
      <c r="D33" s="559"/>
      <c r="E33" s="559" t="s">
        <v>721</v>
      </c>
      <c r="F33" s="560" t="s">
        <v>1343</v>
      </c>
      <c r="G33" s="561" t="s">
        <v>1344</v>
      </c>
      <c r="H33" s="559" t="s">
        <v>346</v>
      </c>
      <c r="I33" s="562" t="s">
        <v>1309</v>
      </c>
      <c r="K33" s="563"/>
    </row>
    <row r="34" spans="1:12" s="540" customFormat="1" ht="21.75" customHeight="1" x14ac:dyDescent="0.2">
      <c r="A34" s="544" t="s">
        <v>1345</v>
      </c>
      <c r="B34" s="564">
        <f>-10297-150</f>
        <v>-10447</v>
      </c>
      <c r="C34" s="564">
        <v>0</v>
      </c>
      <c r="D34" s="564"/>
      <c r="E34" s="564">
        <v>-19576</v>
      </c>
      <c r="F34" s="564">
        <v>-125000</v>
      </c>
      <c r="G34" s="564"/>
      <c r="H34" s="564">
        <v>-60000</v>
      </c>
      <c r="I34" s="565">
        <f>SUM(B34:H34)</f>
        <v>-215023</v>
      </c>
      <c r="K34" s="556"/>
      <c r="L34" s="557"/>
    </row>
    <row r="35" spans="1:12" s="540" customFormat="1" ht="21.75" customHeight="1" x14ac:dyDescent="0.2">
      <c r="A35" s="578" t="s">
        <v>1346</v>
      </c>
      <c r="B35" s="579">
        <v>-60000</v>
      </c>
      <c r="C35" s="579">
        <v>-50000</v>
      </c>
      <c r="D35" s="579"/>
      <c r="E35" s="579">
        <v>-738800</v>
      </c>
      <c r="F35" s="579">
        <v>-390110</v>
      </c>
      <c r="G35" s="579">
        <v>-50000</v>
      </c>
      <c r="H35" s="579">
        <v>-60000</v>
      </c>
      <c r="I35" s="580">
        <f>SUM(B35:H35)</f>
        <v>-1348910</v>
      </c>
    </row>
    <row r="36" spans="1:12" s="540" customFormat="1" ht="21.75" customHeight="1" x14ac:dyDescent="0.2">
      <c r="A36" s="544" t="s">
        <v>1347</v>
      </c>
      <c r="B36" s="564">
        <v>-60000</v>
      </c>
      <c r="C36" s="564">
        <v>-50000</v>
      </c>
      <c r="D36" s="564"/>
      <c r="E36" s="564">
        <v>-520000</v>
      </c>
      <c r="F36" s="564">
        <v>-400000</v>
      </c>
      <c r="G36" s="564">
        <v>-50000</v>
      </c>
      <c r="H36" s="564">
        <v>-60000</v>
      </c>
      <c r="I36" s="565">
        <f>SUM(B36:H36)</f>
        <v>-1140000</v>
      </c>
    </row>
    <row r="37" spans="1:12" s="540" customFormat="1" ht="21.75" customHeight="1" x14ac:dyDescent="0.2">
      <c r="A37" s="544" t="s">
        <v>1348</v>
      </c>
      <c r="B37" s="564">
        <v>-60000</v>
      </c>
      <c r="C37" s="564">
        <v>-50000</v>
      </c>
      <c r="D37" s="564"/>
      <c r="E37" s="564">
        <v>-520000</v>
      </c>
      <c r="F37" s="564">
        <v>-400000</v>
      </c>
      <c r="G37" s="564">
        <v>-50000</v>
      </c>
      <c r="H37" s="564">
        <v>-60000</v>
      </c>
      <c r="I37" s="565">
        <f>SUM(B37:H37)</f>
        <v>-1140000</v>
      </c>
    </row>
    <row r="38" spans="1:12" s="540" customFormat="1" ht="21.75" customHeight="1" x14ac:dyDescent="0.2">
      <c r="A38" s="544" t="s">
        <v>1349</v>
      </c>
      <c r="B38" s="564"/>
      <c r="C38" s="564"/>
      <c r="D38" s="564"/>
      <c r="E38" s="564">
        <v>-500000</v>
      </c>
      <c r="F38" s="564">
        <v>-200000</v>
      </c>
      <c r="G38" s="564"/>
      <c r="H38" s="564"/>
      <c r="I38" s="576">
        <f>SUM(B38:H38)</f>
        <v>-700000</v>
      </c>
    </row>
    <row r="39" spans="1:12" s="540" customFormat="1" ht="21.75" customHeight="1" x14ac:dyDescent="0.2">
      <c r="A39" s="544" t="s">
        <v>1350</v>
      </c>
      <c r="B39" s="564"/>
      <c r="C39" s="564"/>
      <c r="D39" s="564"/>
      <c r="E39" s="564"/>
      <c r="F39" s="564"/>
      <c r="G39" s="564"/>
      <c r="H39" s="564"/>
      <c r="I39" s="565">
        <f>-138394+800</f>
        <v>-137594</v>
      </c>
    </row>
    <row r="40" spans="1:12" s="540" customFormat="1" ht="21.75" customHeight="1" x14ac:dyDescent="0.2">
      <c r="A40" s="544" t="s">
        <v>1351</v>
      </c>
      <c r="B40" s="564"/>
      <c r="C40" s="564"/>
      <c r="D40" s="564"/>
      <c r="E40" s="564"/>
      <c r="F40" s="564"/>
      <c r="G40" s="564"/>
      <c r="H40" s="564"/>
      <c r="I40" s="565">
        <v>-566862</v>
      </c>
    </row>
    <row r="41" spans="1:12" s="540" customFormat="1" ht="21.75" customHeight="1" x14ac:dyDescent="0.2">
      <c r="A41" s="544" t="s">
        <v>1352</v>
      </c>
      <c r="B41" s="564"/>
      <c r="C41" s="564"/>
      <c r="D41" s="564"/>
      <c r="E41" s="564"/>
      <c r="F41" s="564"/>
      <c r="G41" s="564"/>
      <c r="H41" s="564"/>
      <c r="I41" s="565">
        <f>-583290+18000-9890</f>
        <v>-575180</v>
      </c>
    </row>
    <row r="42" spans="1:12" s="540" customFormat="1" ht="27" customHeight="1" thickBot="1" x14ac:dyDescent="0.25">
      <c r="A42" s="566" t="s">
        <v>1353</v>
      </c>
      <c r="B42" s="567">
        <f>SUM(B34:B37)</f>
        <v>-190447</v>
      </c>
      <c r="C42" s="567">
        <f>SUM(C34:C37)</f>
        <v>-150000</v>
      </c>
      <c r="D42" s="567"/>
      <c r="E42" s="567">
        <f>SUM(E34:E38)</f>
        <v>-2298376</v>
      </c>
      <c r="F42" s="567">
        <f>SUM(F34:F38)</f>
        <v>-1515110</v>
      </c>
      <c r="G42" s="567">
        <f>SUM(G34:G37)</f>
        <v>-150000</v>
      </c>
      <c r="H42" s="567">
        <f>SUM(H34:H37)</f>
        <v>-240000</v>
      </c>
      <c r="I42" s="568">
        <f>SUM(I34:I41)</f>
        <v>-5823569</v>
      </c>
      <c r="K42" s="563"/>
      <c r="L42" s="563"/>
    </row>
    <row r="43" spans="1:12" s="540" customFormat="1" ht="6.75" customHeight="1" x14ac:dyDescent="0.2">
      <c r="A43" s="544"/>
      <c r="G43" s="569"/>
      <c r="I43" s="545"/>
    </row>
    <row r="44" spans="1:12" s="540" customFormat="1" ht="1.5" customHeight="1" x14ac:dyDescent="0.25">
      <c r="A44"/>
      <c r="B44"/>
      <c r="C44"/>
      <c r="D44"/>
      <c r="E44"/>
      <c r="F44"/>
      <c r="G44" s="569"/>
      <c r="I44" s="570"/>
    </row>
    <row r="45" spans="1:12" s="540" customFormat="1" ht="23.25" customHeight="1" x14ac:dyDescent="0.2">
      <c r="A45" s="571" t="s">
        <v>1354</v>
      </c>
      <c r="B45" s="572"/>
      <c r="C45" s="572"/>
      <c r="D45" s="572"/>
      <c r="E45" s="572"/>
      <c r="F45" s="572"/>
      <c r="G45" s="572"/>
      <c r="H45" s="572"/>
      <c r="I45" s="573">
        <f>I32+I42</f>
        <v>0</v>
      </c>
      <c r="K45" s="563"/>
    </row>
    <row r="46" spans="1:12" s="540" customFormat="1" ht="19.5" customHeight="1" x14ac:dyDescent="0.2">
      <c r="A46" s="574" t="s">
        <v>1355</v>
      </c>
    </row>
    <row r="47" spans="1:12" s="540" customFormat="1" ht="12.75" x14ac:dyDescent="0.2">
      <c r="A47" s="575" t="s">
        <v>1356</v>
      </c>
    </row>
    <row r="48" spans="1:12" s="540" customFormat="1" ht="12.75" x14ac:dyDescent="0.2">
      <c r="A48" s="540" t="s">
        <v>1357</v>
      </c>
    </row>
    <row r="49" spans="1:11" s="540" customFormat="1" ht="12.75" x14ac:dyDescent="0.2">
      <c r="A49" s="540" t="s">
        <v>1358</v>
      </c>
    </row>
    <row r="50" spans="1:11" ht="13.5" customHeight="1" x14ac:dyDescent="0.25">
      <c r="A50" s="581" t="s">
        <v>1360</v>
      </c>
    </row>
    <row r="51" spans="1:11" ht="4.5" customHeight="1" thickBot="1" x14ac:dyDescent="0.3">
      <c r="A51" s="581"/>
    </row>
    <row r="52" spans="1:11" ht="16.5" thickBot="1" x14ac:dyDescent="0.3">
      <c r="A52" s="468" t="s">
        <v>1292</v>
      </c>
      <c r="B52" s="467"/>
      <c r="C52" s="466"/>
      <c r="E52" s="465" t="s">
        <v>1291</v>
      </c>
      <c r="F52" s="464"/>
      <c r="G52" s="464"/>
      <c r="H52" s="463"/>
      <c r="I52" s="731" t="s">
        <v>1290</v>
      </c>
      <c r="J52" s="732"/>
      <c r="K52" s="733"/>
    </row>
    <row r="53" spans="1:11" x14ac:dyDescent="0.25">
      <c r="A53" s="450" t="s">
        <v>1289</v>
      </c>
      <c r="B53" s="454">
        <f>-' Summary'!K25</f>
        <v>-1241858</v>
      </c>
      <c r="C53" s="446"/>
      <c r="E53" s="422" t="s">
        <v>1288</v>
      </c>
      <c r="F53" s="178"/>
      <c r="G53" s="178"/>
      <c r="H53" s="462"/>
      <c r="I53" s="461" t="s">
        <v>1287</v>
      </c>
      <c r="J53" s="460" t="s">
        <v>1286</v>
      </c>
      <c r="K53" s="459" t="s">
        <v>1285</v>
      </c>
    </row>
    <row r="54" spans="1:11" x14ac:dyDescent="0.25">
      <c r="A54" s="450" t="s">
        <v>1284</v>
      </c>
      <c r="B54" s="449">
        <v>-250000</v>
      </c>
      <c r="C54" s="446"/>
      <c r="E54" s="430" t="s">
        <v>1283</v>
      </c>
      <c r="F54" s="178"/>
      <c r="G54" s="178"/>
      <c r="H54" s="434">
        <v>8500</v>
      </c>
      <c r="I54" s="428">
        <v>5000</v>
      </c>
      <c r="J54" s="427">
        <v>3500</v>
      </c>
      <c r="K54" s="426"/>
    </row>
    <row r="55" spans="1:11" x14ac:dyDescent="0.25">
      <c r="A55" s="450" t="s">
        <v>1317</v>
      </c>
      <c r="B55" s="458">
        <f>-I90-J90</f>
        <v>-889728</v>
      </c>
      <c r="C55" s="457" t="s">
        <v>1282</v>
      </c>
      <c r="E55" s="430" t="s">
        <v>1281</v>
      </c>
      <c r="F55" s="178"/>
      <c r="G55" s="178"/>
      <c r="H55" s="434">
        <v>5000</v>
      </c>
      <c r="I55" s="428">
        <f>H55</f>
        <v>5000</v>
      </c>
      <c r="J55" s="427"/>
      <c r="K55" s="426"/>
    </row>
    <row r="56" spans="1:11" ht="15.75" thickBot="1" x14ac:dyDescent="0.3">
      <c r="A56" s="448" t="s">
        <v>1216</v>
      </c>
      <c r="B56" s="456">
        <f>SUM(B53:B55)</f>
        <v>-2381586</v>
      </c>
      <c r="C56" s="533" t="s">
        <v>1319</v>
      </c>
      <c r="E56" s="430" t="s">
        <v>1280</v>
      </c>
      <c r="F56" s="178"/>
      <c r="G56" s="178"/>
      <c r="H56" s="434">
        <v>5000</v>
      </c>
      <c r="I56" s="428">
        <v>5000</v>
      </c>
      <c r="J56" s="427"/>
      <c r="K56" s="426"/>
    </row>
    <row r="57" spans="1:11" x14ac:dyDescent="0.25">
      <c r="A57" s="450"/>
      <c r="B57" s="452"/>
      <c r="C57" s="446"/>
      <c r="E57" s="430" t="s">
        <v>1279</v>
      </c>
      <c r="F57" s="178"/>
      <c r="G57" s="178"/>
      <c r="H57" s="434">
        <v>15000</v>
      </c>
      <c r="I57" s="428"/>
      <c r="J57" s="427">
        <f>H57</f>
        <v>15000</v>
      </c>
      <c r="K57" s="426"/>
    </row>
    <row r="58" spans="1:11" x14ac:dyDescent="0.25">
      <c r="A58" s="450"/>
      <c r="B58" s="452"/>
      <c r="C58" s="446"/>
      <c r="E58" s="430" t="s">
        <v>1278</v>
      </c>
      <c r="F58" s="178"/>
      <c r="G58" s="178"/>
      <c r="H58" s="434">
        <v>18000</v>
      </c>
      <c r="I58" s="428"/>
      <c r="J58" s="427">
        <f>H58</f>
        <v>18000</v>
      </c>
      <c r="K58" s="426"/>
    </row>
    <row r="59" spans="1:11" x14ac:dyDescent="0.25">
      <c r="A59" s="450"/>
      <c r="B59" s="452"/>
      <c r="C59" s="446"/>
      <c r="E59" s="435"/>
      <c r="F59" s="421" t="s">
        <v>1243</v>
      </c>
      <c r="G59" s="178"/>
      <c r="H59" s="418">
        <f>SUM(H54:H58)</f>
        <v>51500</v>
      </c>
      <c r="I59" s="420">
        <f>SUM(I54:I58)</f>
        <v>15000</v>
      </c>
      <c r="J59" s="419">
        <f>SUM(J54:J58)</f>
        <v>36500</v>
      </c>
      <c r="K59" s="418">
        <f>SUM(K54:K58)</f>
        <v>0</v>
      </c>
    </row>
    <row r="60" spans="1:11" ht="15.75" x14ac:dyDescent="0.25">
      <c r="A60" s="453" t="s">
        <v>1315</v>
      </c>
      <c r="B60" s="452"/>
      <c r="C60" s="446"/>
      <c r="E60" s="422" t="s">
        <v>1012</v>
      </c>
      <c r="F60" s="178"/>
      <c r="G60" s="178"/>
      <c r="H60" s="434"/>
      <c r="I60" s="428"/>
      <c r="J60" s="427"/>
      <c r="K60" s="426"/>
    </row>
    <row r="61" spans="1:11" ht="15.75" x14ac:dyDescent="0.25">
      <c r="A61" s="453" t="s">
        <v>1316</v>
      </c>
      <c r="B61" s="452"/>
      <c r="C61" s="446"/>
      <c r="E61" s="430" t="s">
        <v>1274</v>
      </c>
      <c r="F61" s="178"/>
      <c r="G61" s="178"/>
      <c r="H61" s="434">
        <v>1500</v>
      </c>
      <c r="I61" s="428">
        <f>H61</f>
        <v>1500</v>
      </c>
      <c r="J61" s="427"/>
      <c r="K61" s="426"/>
    </row>
    <row r="62" spans="1:11" x14ac:dyDescent="0.25">
      <c r="A62" s="450" t="s">
        <v>1277</v>
      </c>
      <c r="B62" s="449">
        <v>1361010</v>
      </c>
      <c r="C62" s="446"/>
      <c r="E62" s="430" t="s">
        <v>1271</v>
      </c>
      <c r="F62" s="178"/>
      <c r="G62" s="178"/>
      <c r="H62" s="434">
        <v>700</v>
      </c>
      <c r="I62" s="428">
        <f>H62</f>
        <v>700</v>
      </c>
      <c r="J62" s="427"/>
      <c r="K62" s="426"/>
    </row>
    <row r="63" spans="1:11" x14ac:dyDescent="0.25">
      <c r="A63" s="450" t="s">
        <v>1276</v>
      </c>
      <c r="B63" s="449">
        <v>766169</v>
      </c>
      <c r="C63" s="446" t="s">
        <v>1275</v>
      </c>
      <c r="E63" s="430" t="s">
        <v>1270</v>
      </c>
      <c r="F63" s="178"/>
      <c r="G63" s="178"/>
      <c r="H63" s="434">
        <v>1500</v>
      </c>
      <c r="I63" s="428"/>
      <c r="J63" s="427">
        <f>H63</f>
        <v>1500</v>
      </c>
      <c r="K63" s="426"/>
    </row>
    <row r="64" spans="1:11" x14ac:dyDescent="0.25">
      <c r="A64" s="450" t="s">
        <v>1273</v>
      </c>
      <c r="B64" s="449">
        <f>462929+15000+18090</f>
        <v>496019</v>
      </c>
      <c r="C64" s="446" t="s">
        <v>1272</v>
      </c>
      <c r="E64" s="430" t="s">
        <v>1269</v>
      </c>
      <c r="F64" s="178"/>
      <c r="G64" s="178"/>
      <c r="H64" s="434">
        <v>5000</v>
      </c>
      <c r="I64" s="428">
        <f>H64</f>
        <v>5000</v>
      </c>
      <c r="J64" s="427"/>
      <c r="K64" s="426"/>
    </row>
    <row r="65" spans="1:11" ht="15.75" thickBot="1" x14ac:dyDescent="0.3">
      <c r="A65" s="448" t="s">
        <v>1216</v>
      </c>
      <c r="B65" s="456">
        <f>SUM(B62:B64)</f>
        <v>2623198</v>
      </c>
      <c r="C65" s="533" t="s">
        <v>1320</v>
      </c>
      <c r="E65" s="430" t="s">
        <v>1268</v>
      </c>
      <c r="F65" s="178"/>
      <c r="G65" s="178"/>
      <c r="H65" s="434">
        <v>18090</v>
      </c>
      <c r="I65" s="428">
        <f>H65</f>
        <v>18090</v>
      </c>
      <c r="J65" s="427"/>
      <c r="K65" s="426"/>
    </row>
    <row r="66" spans="1:11" x14ac:dyDescent="0.25">
      <c r="A66" s="450"/>
      <c r="B66" s="452"/>
      <c r="C66" s="446"/>
      <c r="E66" s="430" t="s">
        <v>1267</v>
      </c>
      <c r="F66" s="178"/>
      <c r="G66" s="178"/>
      <c r="H66" s="434">
        <v>600</v>
      </c>
      <c r="I66" s="428">
        <f>H66</f>
        <v>600</v>
      </c>
      <c r="J66" s="427"/>
      <c r="K66" s="426"/>
    </row>
    <row r="67" spans="1:11" x14ac:dyDescent="0.25">
      <c r="A67" s="448" t="s">
        <v>1318</v>
      </c>
      <c r="B67" s="455">
        <f>B56+B65</f>
        <v>241612</v>
      </c>
      <c r="C67" s="534" t="s">
        <v>1321</v>
      </c>
      <c r="E67" s="430" t="s">
        <v>1265</v>
      </c>
      <c r="F67" s="178"/>
      <c r="G67" s="178"/>
      <c r="H67" s="434">
        <v>1200</v>
      </c>
      <c r="I67" s="428">
        <f>H67</f>
        <v>1200</v>
      </c>
      <c r="J67" s="427"/>
      <c r="K67" s="426"/>
    </row>
    <row r="68" spans="1:11" x14ac:dyDescent="0.25">
      <c r="A68" s="450"/>
      <c r="B68" s="454"/>
      <c r="C68" s="446"/>
      <c r="E68" s="430"/>
      <c r="F68" s="421" t="s">
        <v>1243</v>
      </c>
      <c r="G68" s="178"/>
      <c r="H68" s="418">
        <f>SUM(H61:H67)</f>
        <v>28590</v>
      </c>
      <c r="I68" s="420">
        <f>SUM(I61:I67)</f>
        <v>27090</v>
      </c>
      <c r="J68" s="419">
        <f>SUM(J61:J67)</f>
        <v>1500</v>
      </c>
      <c r="K68" s="418">
        <f>SUM(K61:K67)</f>
        <v>0</v>
      </c>
    </row>
    <row r="69" spans="1:11" ht="15.75" x14ac:dyDescent="0.25">
      <c r="A69" s="453" t="s">
        <v>1266</v>
      </c>
      <c r="B69" s="452"/>
      <c r="C69" s="446"/>
      <c r="E69" s="451" t="s">
        <v>1016</v>
      </c>
      <c r="F69" s="178"/>
      <c r="G69" s="178"/>
      <c r="H69" s="434"/>
      <c r="I69" s="428"/>
      <c r="J69" s="427"/>
      <c r="K69" s="426"/>
    </row>
    <row r="70" spans="1:11" x14ac:dyDescent="0.25">
      <c r="A70" s="450" t="s">
        <v>1264</v>
      </c>
      <c r="B70" s="449">
        <v>1264305</v>
      </c>
      <c r="C70" s="535" t="s">
        <v>1323</v>
      </c>
      <c r="E70" s="430" t="s">
        <v>1261</v>
      </c>
      <c r="F70" s="178"/>
      <c r="G70" s="178"/>
      <c r="H70" s="434">
        <v>3500</v>
      </c>
      <c r="I70" s="428"/>
      <c r="J70" s="427">
        <v>3500</v>
      </c>
      <c r="K70" s="426"/>
    </row>
    <row r="71" spans="1:11" x14ac:dyDescent="0.25">
      <c r="A71" s="450" t="s">
        <v>1263</v>
      </c>
      <c r="B71" s="449">
        <v>118000</v>
      </c>
      <c r="C71" s="446"/>
      <c r="E71" s="430" t="s">
        <v>1259</v>
      </c>
      <c r="F71" s="178"/>
      <c r="G71" s="178"/>
      <c r="H71" s="434">
        <v>5000</v>
      </c>
      <c r="I71" s="428"/>
      <c r="J71" s="427"/>
      <c r="K71" s="426">
        <v>5000</v>
      </c>
    </row>
    <row r="72" spans="1:11" x14ac:dyDescent="0.25">
      <c r="A72" s="450" t="s">
        <v>1262</v>
      </c>
      <c r="B72" s="449">
        <v>565000</v>
      </c>
      <c r="C72" s="535" t="s">
        <v>1322</v>
      </c>
      <c r="E72" s="430" t="s">
        <v>1258</v>
      </c>
      <c r="F72" s="178"/>
      <c r="G72" s="178"/>
      <c r="H72" s="434">
        <v>5000</v>
      </c>
      <c r="I72" s="428"/>
      <c r="J72" s="427"/>
      <c r="K72" s="426">
        <f>H72</f>
        <v>5000</v>
      </c>
    </row>
    <row r="73" spans="1:11" x14ac:dyDescent="0.25">
      <c r="A73" s="450" t="s">
        <v>1260</v>
      </c>
      <c r="B73" s="449">
        <v>170314</v>
      </c>
      <c r="C73" s="446"/>
      <c r="E73" s="430" t="s">
        <v>1256</v>
      </c>
      <c r="F73" s="178"/>
      <c r="G73" s="178"/>
      <c r="H73" s="434">
        <v>10000</v>
      </c>
      <c r="I73" s="428"/>
      <c r="J73" s="427"/>
      <c r="K73" s="426">
        <f>H73</f>
        <v>10000</v>
      </c>
    </row>
    <row r="74" spans="1:11" ht="15.75" thickBot="1" x14ac:dyDescent="0.3">
      <c r="A74" s="448" t="s">
        <v>718</v>
      </c>
      <c r="B74" s="447">
        <f>SUM(B70:B73)</f>
        <v>2117619</v>
      </c>
      <c r="C74" s="446"/>
      <c r="E74" s="430" t="s">
        <v>1255</v>
      </c>
      <c r="F74" s="178"/>
      <c r="G74" s="178"/>
      <c r="H74" s="434">
        <v>30000</v>
      </c>
      <c r="I74" s="428"/>
      <c r="J74" s="427"/>
      <c r="K74" s="426">
        <f>H74</f>
        <v>30000</v>
      </c>
    </row>
    <row r="75" spans="1:11" x14ac:dyDescent="0.25">
      <c r="A75" s="445" t="s">
        <v>1257</v>
      </c>
      <c r="B75" s="444"/>
      <c r="C75" s="443"/>
      <c r="E75" s="430" t="s">
        <v>1254</v>
      </c>
      <c r="F75" s="178"/>
      <c r="G75" s="178"/>
      <c r="H75" s="434">
        <v>55050</v>
      </c>
      <c r="I75" s="428"/>
      <c r="J75" s="427">
        <v>55050</v>
      </c>
      <c r="K75" s="426"/>
    </row>
    <row r="76" spans="1:11" x14ac:dyDescent="0.25">
      <c r="A76" s="729"/>
      <c r="B76" s="729"/>
      <c r="C76" s="729"/>
      <c r="E76" s="430"/>
      <c r="F76" s="421" t="s">
        <v>1243</v>
      </c>
      <c r="G76" s="178"/>
      <c r="H76" s="418">
        <f>SUM(H70:H75)</f>
        <v>108550</v>
      </c>
      <c r="I76" s="420">
        <f>SUM(I70:I75)</f>
        <v>0</v>
      </c>
      <c r="J76" s="419">
        <f>SUM(J70:J75)</f>
        <v>58550</v>
      </c>
      <c r="K76" s="536">
        <f>SUM(K70:K75)</f>
        <v>50000</v>
      </c>
    </row>
    <row r="77" spans="1:11" x14ac:dyDescent="0.25">
      <c r="A77" s="730"/>
      <c r="B77" s="730"/>
      <c r="C77" s="730"/>
      <c r="E77" s="422" t="s">
        <v>1013</v>
      </c>
      <c r="F77" s="178"/>
      <c r="G77" s="178"/>
      <c r="H77" s="434"/>
      <c r="I77" s="428"/>
      <c r="J77" s="427"/>
      <c r="K77" s="426"/>
    </row>
    <row r="78" spans="1:11" x14ac:dyDescent="0.25">
      <c r="A78" s="730"/>
      <c r="B78" s="730"/>
      <c r="C78" s="730"/>
      <c r="E78" s="430" t="s">
        <v>1253</v>
      </c>
      <c r="F78" s="178"/>
      <c r="G78" s="178"/>
      <c r="H78" s="434">
        <v>19859</v>
      </c>
      <c r="I78" s="428"/>
      <c r="J78" s="427">
        <v>19859</v>
      </c>
      <c r="K78" s="426"/>
    </row>
    <row r="79" spans="1:11" x14ac:dyDescent="0.25">
      <c r="A79" s="730"/>
      <c r="B79" s="730"/>
      <c r="C79" s="730"/>
      <c r="E79" s="430"/>
      <c r="F79" s="421" t="s">
        <v>1243</v>
      </c>
      <c r="G79" s="178"/>
      <c r="H79" s="440">
        <f>SUM(H78)</f>
        <v>19859</v>
      </c>
      <c r="I79" s="442">
        <f>SUM(I78)</f>
        <v>0</v>
      </c>
      <c r="J79" s="441">
        <f>SUM(J78)</f>
        <v>19859</v>
      </c>
      <c r="K79" s="440">
        <f>SUM(K78)</f>
        <v>0</v>
      </c>
    </row>
    <row r="80" spans="1:11" x14ac:dyDescent="0.25">
      <c r="E80" s="422" t="s">
        <v>1146</v>
      </c>
      <c r="F80" s="178"/>
      <c r="G80" s="178"/>
      <c r="H80" s="434"/>
      <c r="I80" s="428"/>
      <c r="J80" s="427"/>
      <c r="K80" s="426"/>
    </row>
    <row r="81" spans="1:11" x14ac:dyDescent="0.25">
      <c r="E81" s="430" t="s">
        <v>1252</v>
      </c>
      <c r="F81" s="178"/>
      <c r="G81" s="178"/>
      <c r="H81" s="434">
        <v>55000</v>
      </c>
      <c r="I81" s="428"/>
      <c r="J81" s="427">
        <v>55000</v>
      </c>
      <c r="K81" s="426"/>
    </row>
    <row r="82" spans="1:11" x14ac:dyDescent="0.25">
      <c r="B82" s="439"/>
      <c r="E82" s="430" t="s">
        <v>1251</v>
      </c>
      <c r="F82" s="178"/>
      <c r="G82" s="178"/>
      <c r="H82" s="434">
        <v>25000</v>
      </c>
      <c r="I82" s="428"/>
      <c r="J82" s="427">
        <v>25000</v>
      </c>
      <c r="K82" s="426"/>
    </row>
    <row r="83" spans="1:11" x14ac:dyDescent="0.25">
      <c r="E83" s="430" t="s">
        <v>1250</v>
      </c>
      <c r="F83" s="178"/>
      <c r="G83" s="178"/>
      <c r="H83" s="434">
        <v>10000</v>
      </c>
      <c r="I83" s="428"/>
      <c r="J83" s="427">
        <f>H83</f>
        <v>10000</v>
      </c>
      <c r="K83" s="426"/>
    </row>
    <row r="84" spans="1:11" x14ac:dyDescent="0.25">
      <c r="E84" s="430" t="s">
        <v>1314</v>
      </c>
      <c r="F84" s="178"/>
      <c r="G84" s="178"/>
      <c r="H84" s="434">
        <v>75000</v>
      </c>
      <c r="I84" s="531"/>
      <c r="J84" s="532">
        <v>75000</v>
      </c>
      <c r="K84" s="434"/>
    </row>
    <row r="85" spans="1:11" x14ac:dyDescent="0.25">
      <c r="E85" s="430"/>
      <c r="F85" s="421" t="s">
        <v>1243</v>
      </c>
      <c r="G85" s="178"/>
      <c r="H85" s="418">
        <f>SUM(H81:H84)</f>
        <v>165000</v>
      </c>
      <c r="I85" s="420">
        <f>SUM(I81:I83)</f>
        <v>0</v>
      </c>
      <c r="J85" s="419">
        <f>SUM(J81:J84)</f>
        <v>165000</v>
      </c>
      <c r="K85" s="418">
        <f>SUM(K81:K83)</f>
        <v>0</v>
      </c>
    </row>
    <row r="86" spans="1:11" ht="15.75" thickBot="1" x14ac:dyDescent="0.3">
      <c r="E86" s="422" t="s">
        <v>1249</v>
      </c>
      <c r="F86" s="178"/>
      <c r="G86" s="178"/>
      <c r="H86" s="434"/>
      <c r="I86" s="428"/>
      <c r="J86" s="427"/>
      <c r="K86" s="426"/>
    </row>
    <row r="87" spans="1:11" ht="15.75" x14ac:dyDescent="0.25">
      <c r="A87" s="438" t="s">
        <v>1248</v>
      </c>
      <c r="B87" s="437"/>
      <c r="C87" s="436"/>
      <c r="E87" s="435" t="s">
        <v>1247</v>
      </c>
      <c r="F87" s="178"/>
      <c r="G87" s="178"/>
      <c r="H87" s="434">
        <v>348229</v>
      </c>
      <c r="I87" s="428">
        <f>H87</f>
        <v>348229</v>
      </c>
      <c r="J87" s="427"/>
      <c r="K87" s="426"/>
    </row>
    <row r="88" spans="1:11" x14ac:dyDescent="0.25">
      <c r="A88" s="433" t="s">
        <v>1246</v>
      </c>
      <c r="B88" s="432"/>
      <c r="C88" s="431">
        <f>-1102730/3</f>
        <v>-367576.66666666669</v>
      </c>
      <c r="E88" s="430" t="s">
        <v>1245</v>
      </c>
      <c r="F88" s="178"/>
      <c r="G88" s="178"/>
      <c r="H88" s="429">
        <v>367577</v>
      </c>
      <c r="I88" s="428"/>
      <c r="J88" s="427">
        <v>218000</v>
      </c>
      <c r="K88" s="537">
        <v>149577</v>
      </c>
    </row>
    <row r="89" spans="1:11" ht="18" customHeight="1" x14ac:dyDescent="0.25">
      <c r="A89" s="425" t="s">
        <v>1244</v>
      </c>
      <c r="B89" s="424"/>
      <c r="C89" s="423">
        <v>218000</v>
      </c>
      <c r="E89" s="422"/>
      <c r="F89" s="421" t="s">
        <v>1243</v>
      </c>
      <c r="G89" s="178"/>
      <c r="H89" s="418">
        <f>SUM(H87:H88)</f>
        <v>715806</v>
      </c>
      <c r="I89" s="420">
        <f>SUM(I87:I88)</f>
        <v>348229</v>
      </c>
      <c r="J89" s="419">
        <f>SUM(J87:J88)</f>
        <v>218000</v>
      </c>
      <c r="K89" s="536">
        <f>SUM(K87:K88)</f>
        <v>149577</v>
      </c>
    </row>
    <row r="90" spans="1:11" ht="18.75" customHeight="1" thickBot="1" x14ac:dyDescent="0.3">
      <c r="A90" s="417" t="s">
        <v>1242</v>
      </c>
      <c r="B90" s="416"/>
      <c r="C90" s="415">
        <v>149576.66666666701</v>
      </c>
      <c r="E90" s="414" t="s">
        <v>718</v>
      </c>
      <c r="F90" s="413"/>
      <c r="G90" s="413" t="s">
        <v>1241</v>
      </c>
      <c r="H90" s="517">
        <f>H59+H68+H76+H79+H85+H89</f>
        <v>1089305</v>
      </c>
      <c r="I90" s="412">
        <f>I59+I68+I76+I79+I85+I89</f>
        <v>390319</v>
      </c>
      <c r="J90" s="411">
        <f>J59+J68+J76+J79+J85+J89</f>
        <v>499409</v>
      </c>
      <c r="K90" s="517">
        <f>K59+K68+K76+K79+K85+K89</f>
        <v>199577</v>
      </c>
    </row>
    <row r="91" spans="1:11" ht="15" customHeight="1" x14ac:dyDescent="0.25">
      <c r="A91" s="409" t="s">
        <v>1240</v>
      </c>
      <c r="D91" s="178"/>
      <c r="I91" s="346"/>
    </row>
    <row r="92" spans="1:11" x14ac:dyDescent="0.25">
      <c r="A92" s="409" t="s">
        <v>1239</v>
      </c>
    </row>
    <row r="93" spans="1:11" x14ac:dyDescent="0.25">
      <c r="A93" t="s">
        <v>1238</v>
      </c>
    </row>
    <row r="94" spans="1:11" x14ac:dyDescent="0.25">
      <c r="A94" t="s">
        <v>1237</v>
      </c>
    </row>
    <row r="95" spans="1:11" x14ac:dyDescent="0.25">
      <c r="A95" t="s">
        <v>1236</v>
      </c>
    </row>
    <row r="98" spans="9:9" x14ac:dyDescent="0.25">
      <c r="I98" s="577"/>
    </row>
  </sheetData>
  <mergeCells count="2">
    <mergeCell ref="A76:C79"/>
    <mergeCell ref="I52:K52"/>
  </mergeCells>
  <printOptions horizontalCentered="1"/>
  <pageMargins left="0.2" right="0.17" top="0.25" bottom="0.25" header="0.05" footer="0"/>
  <pageSetup scale="69" fitToHeight="0" orientation="portrait" r:id="rId1"/>
  <headerFooter>
    <oddFooter>&amp;C- Page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42"/>
  <sheetViews>
    <sheetView zoomScale="110" zoomScaleNormal="110" workbookViewId="0">
      <pane ySplit="4" topLeftCell="A11" activePane="bottomLeft" state="frozen"/>
      <selection pane="bottomLeft" activeCell="A5" sqref="A5"/>
    </sheetView>
  </sheetViews>
  <sheetFormatPr defaultColWidth="8.85546875" defaultRowHeight="15" x14ac:dyDescent="0.25"/>
  <cols>
    <col min="1" max="1" width="6.85546875" style="2" customWidth="1"/>
    <col min="2" max="2" width="10.28515625" style="1" customWidth="1"/>
    <col min="3" max="3" width="6.85546875" style="3" hidden="1" customWidth="1"/>
    <col min="4" max="4" width="8.7109375" style="1" hidden="1" customWidth="1"/>
    <col min="5" max="5" width="11.5703125" style="1" customWidth="1"/>
    <col min="6" max="6" width="11.42578125" style="1" hidden="1" customWidth="1"/>
    <col min="7" max="7" width="6.7109375" style="300" customWidth="1"/>
    <col min="8" max="8" width="15.42578125" style="1" customWidth="1"/>
    <col min="9" max="9" width="70.7109375" style="1" customWidth="1"/>
    <col min="10" max="10" width="13.85546875" style="1" hidden="1" customWidth="1"/>
    <col min="11" max="11" width="7.28515625" style="5" hidden="1" customWidth="1"/>
    <col min="12" max="12" width="12.85546875" style="1" hidden="1" customWidth="1"/>
    <col min="13" max="14" width="7.140625" style="3" hidden="1" customWidth="1"/>
    <col min="15" max="15" width="9.7109375" style="4" hidden="1" customWidth="1"/>
    <col min="16" max="16" width="8.7109375" style="3" hidden="1" customWidth="1"/>
    <col min="17" max="17" width="13" style="4" customWidth="1"/>
    <col min="18" max="18" width="8.140625" style="71" hidden="1" customWidth="1"/>
    <col min="19" max="19" width="13" style="7" hidden="1" customWidth="1"/>
    <col min="20" max="20" width="8.85546875" hidden="1" customWidth="1"/>
    <col min="21" max="21" width="5.5703125" style="319" hidden="1" customWidth="1"/>
    <col min="22" max="22" width="15.28515625" style="319" hidden="1" customWidth="1"/>
    <col min="23" max="23" width="17" style="320" hidden="1" customWidth="1"/>
    <col min="24" max="24" width="15.28515625" hidden="1" customWidth="1"/>
    <col min="25" max="25" width="12.42578125" hidden="1" customWidth="1"/>
    <col min="26" max="26" width="12.7109375" customWidth="1"/>
  </cols>
  <sheetData>
    <row r="1" spans="1:26" ht="23.25" x14ac:dyDescent="0.25">
      <c r="A1" s="104" t="s">
        <v>1028</v>
      </c>
      <c r="R1" s="105" t="s">
        <v>1029</v>
      </c>
    </row>
    <row r="2" spans="1:26" ht="24" thickBot="1" x14ac:dyDescent="0.3">
      <c r="A2" s="104" t="s">
        <v>1326</v>
      </c>
      <c r="R2" s="105"/>
    </row>
    <row r="3" spans="1:26" ht="19.5" thickBot="1" x14ac:dyDescent="0.3">
      <c r="A3" s="103"/>
      <c r="U3" s="734" t="s">
        <v>1192</v>
      </c>
      <c r="V3" s="735"/>
      <c r="W3" s="736"/>
      <c r="X3" s="737" t="s">
        <v>1163</v>
      </c>
      <c r="Y3" s="738"/>
      <c r="Z3" s="589"/>
    </row>
    <row r="4" spans="1:26" ht="83.25" customHeight="1" x14ac:dyDescent="0.25">
      <c r="A4" s="616" t="s">
        <v>711</v>
      </c>
      <c r="B4" s="614" t="s">
        <v>729</v>
      </c>
      <c r="C4" s="615" t="s">
        <v>712</v>
      </c>
      <c r="D4" s="591" t="s">
        <v>713</v>
      </c>
      <c r="E4" s="615" t="s">
        <v>1030</v>
      </c>
      <c r="F4" s="592" t="s">
        <v>990</v>
      </c>
      <c r="G4" s="594" t="s">
        <v>1161</v>
      </c>
      <c r="H4" s="614" t="s">
        <v>714</v>
      </c>
      <c r="I4" s="615" t="s">
        <v>707</v>
      </c>
      <c r="J4" s="614" t="s">
        <v>715</v>
      </c>
      <c r="K4" s="593" t="s">
        <v>716</v>
      </c>
      <c r="L4" s="614" t="s">
        <v>994</v>
      </c>
      <c r="M4" s="594" t="s">
        <v>997</v>
      </c>
      <c r="N4" s="594" t="s">
        <v>728</v>
      </c>
      <c r="O4" s="595" t="s">
        <v>717</v>
      </c>
      <c r="P4" s="596" t="s">
        <v>0</v>
      </c>
      <c r="Q4" s="595" t="s">
        <v>709</v>
      </c>
      <c r="R4" s="633" t="s">
        <v>1031</v>
      </c>
      <c r="S4" s="633" t="s">
        <v>1018</v>
      </c>
      <c r="T4" s="667" t="s">
        <v>1032</v>
      </c>
      <c r="U4" s="389" t="s">
        <v>1151</v>
      </c>
      <c r="V4" s="390" t="s">
        <v>1152</v>
      </c>
      <c r="W4" s="391" t="s">
        <v>1164</v>
      </c>
      <c r="X4" s="599" t="s">
        <v>1152</v>
      </c>
      <c r="Y4" s="600" t="s">
        <v>1164</v>
      </c>
      <c r="Z4" s="601" t="s">
        <v>1374</v>
      </c>
    </row>
    <row r="5" spans="1:26" ht="34.5" customHeight="1" thickBot="1" x14ac:dyDescent="0.3">
      <c r="A5" s="660"/>
      <c r="B5" s="13"/>
      <c r="C5" s="14"/>
      <c r="D5" s="34"/>
      <c r="E5" s="14"/>
      <c r="F5" s="13"/>
      <c r="G5" s="14"/>
      <c r="H5" s="13"/>
      <c r="I5" s="14"/>
      <c r="J5" s="13"/>
      <c r="K5" s="35"/>
      <c r="L5" s="13"/>
      <c r="M5" s="30"/>
      <c r="N5" s="30"/>
      <c r="O5" s="31"/>
      <c r="P5" s="32"/>
      <c r="Q5" s="31"/>
      <c r="R5" s="33"/>
      <c r="S5" s="33"/>
      <c r="T5" s="241">
        <v>516</v>
      </c>
      <c r="U5" s="392"/>
      <c r="V5" s="393"/>
      <c r="W5" s="394"/>
      <c r="X5" s="352"/>
      <c r="Y5" s="353"/>
      <c r="Z5" s="668"/>
    </row>
    <row r="6" spans="1:26" ht="21.75" customHeight="1" x14ac:dyDescent="0.25">
      <c r="A6" s="610" t="s">
        <v>1193</v>
      </c>
      <c r="B6" s="13"/>
      <c r="C6" s="14"/>
      <c r="D6" s="34"/>
      <c r="E6" s="14"/>
      <c r="F6" s="13"/>
      <c r="G6" s="14"/>
      <c r="H6" s="13"/>
      <c r="I6" s="14"/>
      <c r="J6" s="13"/>
      <c r="K6" s="35"/>
      <c r="L6" s="13"/>
      <c r="M6" s="30"/>
      <c r="N6" s="30"/>
      <c r="O6" s="31"/>
      <c r="P6" s="32"/>
      <c r="Q6" s="31"/>
      <c r="R6" s="33"/>
      <c r="S6" s="33"/>
      <c r="T6" s="22">
        <v>629</v>
      </c>
      <c r="U6" s="341"/>
      <c r="V6" s="54"/>
      <c r="W6" s="54"/>
      <c r="X6" s="54"/>
      <c r="Y6" s="55"/>
      <c r="Z6" s="602"/>
    </row>
    <row r="7" spans="1:26" s="322" customFormat="1" ht="229.5" customHeight="1" x14ac:dyDescent="0.25">
      <c r="A7" s="611" t="s">
        <v>862</v>
      </c>
      <c r="B7" s="82" t="s">
        <v>344</v>
      </c>
      <c r="C7" s="83">
        <v>54103</v>
      </c>
      <c r="D7" s="82" t="s">
        <v>345</v>
      </c>
      <c r="E7" s="82" t="s">
        <v>346</v>
      </c>
      <c r="F7" s="82" t="s">
        <v>720</v>
      </c>
      <c r="G7" s="278" t="s">
        <v>720</v>
      </c>
      <c r="H7" s="82" t="s">
        <v>367</v>
      </c>
      <c r="I7" s="82" t="s">
        <v>368</v>
      </c>
      <c r="J7" s="82" t="s">
        <v>41</v>
      </c>
      <c r="K7" s="84" t="s">
        <v>369</v>
      </c>
      <c r="L7" s="82" t="s">
        <v>1132</v>
      </c>
      <c r="M7" s="83" t="s">
        <v>708</v>
      </c>
      <c r="N7" s="83" t="s">
        <v>708</v>
      </c>
      <c r="O7" s="85">
        <v>4663</v>
      </c>
      <c r="P7" s="83">
        <v>1</v>
      </c>
      <c r="Q7" s="85">
        <v>4663</v>
      </c>
      <c r="R7" s="86">
        <v>405</v>
      </c>
      <c r="S7" s="81" t="s">
        <v>996</v>
      </c>
      <c r="T7" s="15"/>
      <c r="U7" s="278"/>
      <c r="V7" s="323">
        <v>0</v>
      </c>
      <c r="W7" s="324" t="s">
        <v>1203</v>
      </c>
      <c r="X7" s="359">
        <f t="shared" ref="X7:X18" si="0">V7</f>
        <v>0</v>
      </c>
      <c r="Y7" s="358"/>
      <c r="Z7" s="669">
        <f t="shared" ref="Z7:Z40" si="1">X7</f>
        <v>0</v>
      </c>
    </row>
    <row r="8" spans="1:26" s="322" customFormat="1" ht="109.5" customHeight="1" x14ac:dyDescent="0.25">
      <c r="A8" s="612" t="s">
        <v>871</v>
      </c>
      <c r="B8" s="87" t="s">
        <v>344</v>
      </c>
      <c r="C8" s="88">
        <v>57720</v>
      </c>
      <c r="D8" s="87" t="s">
        <v>345</v>
      </c>
      <c r="E8" s="87" t="s">
        <v>346</v>
      </c>
      <c r="F8" s="87" t="s">
        <v>720</v>
      </c>
      <c r="G8" s="279" t="s">
        <v>720</v>
      </c>
      <c r="H8" s="87" t="s">
        <v>387</v>
      </c>
      <c r="I8" s="87" t="s">
        <v>388</v>
      </c>
      <c r="J8" s="87" t="s">
        <v>41</v>
      </c>
      <c r="K8" s="89" t="s">
        <v>366</v>
      </c>
      <c r="L8" s="87" t="s">
        <v>89</v>
      </c>
      <c r="M8" s="88" t="s">
        <v>708</v>
      </c>
      <c r="N8" s="88" t="s">
        <v>708</v>
      </c>
      <c r="O8" s="90">
        <v>15000</v>
      </c>
      <c r="P8" s="88">
        <v>1</v>
      </c>
      <c r="Q8" s="90">
        <v>15000</v>
      </c>
      <c r="R8" s="91">
        <v>404</v>
      </c>
      <c r="S8" s="80" t="s">
        <v>996</v>
      </c>
      <c r="T8" s="29">
        <v>515</v>
      </c>
      <c r="U8" s="279"/>
      <c r="V8" s="321">
        <v>0</v>
      </c>
      <c r="W8" s="325" t="s">
        <v>1203</v>
      </c>
      <c r="X8" s="359">
        <f t="shared" si="0"/>
        <v>0</v>
      </c>
      <c r="Y8" s="357"/>
      <c r="Z8" s="669">
        <f t="shared" si="1"/>
        <v>0</v>
      </c>
    </row>
    <row r="9" spans="1:26" s="322" customFormat="1" ht="110.25" customHeight="1" x14ac:dyDescent="0.25">
      <c r="A9" s="611" t="s">
        <v>872</v>
      </c>
      <c r="B9" s="82" t="s">
        <v>344</v>
      </c>
      <c r="C9" s="83">
        <v>53300</v>
      </c>
      <c r="D9" s="82" t="s">
        <v>345</v>
      </c>
      <c r="E9" s="82" t="s">
        <v>346</v>
      </c>
      <c r="F9" s="82" t="s">
        <v>720</v>
      </c>
      <c r="G9" s="278" t="s">
        <v>720</v>
      </c>
      <c r="H9" s="82" t="s">
        <v>389</v>
      </c>
      <c r="I9" s="82" t="s">
        <v>390</v>
      </c>
      <c r="J9" s="82" t="s">
        <v>41</v>
      </c>
      <c r="K9" s="84" t="s">
        <v>366</v>
      </c>
      <c r="L9" s="82" t="s">
        <v>89</v>
      </c>
      <c r="M9" s="83" t="s">
        <v>708</v>
      </c>
      <c r="N9" s="83" t="s">
        <v>708</v>
      </c>
      <c r="O9" s="85">
        <v>7500</v>
      </c>
      <c r="P9" s="83">
        <v>1</v>
      </c>
      <c r="Q9" s="85">
        <v>7500</v>
      </c>
      <c r="R9" s="86">
        <v>404</v>
      </c>
      <c r="S9" s="81" t="s">
        <v>996</v>
      </c>
      <c r="T9" s="29"/>
      <c r="U9" s="278"/>
      <c r="V9" s="323">
        <v>0</v>
      </c>
      <c r="W9" s="324" t="s">
        <v>1203</v>
      </c>
      <c r="X9" s="359">
        <f t="shared" si="0"/>
        <v>0</v>
      </c>
      <c r="Y9" s="358"/>
      <c r="Z9" s="669">
        <f t="shared" si="1"/>
        <v>0</v>
      </c>
    </row>
    <row r="10" spans="1:26" s="322" customFormat="1" ht="96.75" customHeight="1" x14ac:dyDescent="0.25">
      <c r="A10" s="612" t="s">
        <v>940</v>
      </c>
      <c r="B10" s="87" t="s">
        <v>568</v>
      </c>
      <c r="C10" s="88">
        <v>54103</v>
      </c>
      <c r="D10" s="87" t="s">
        <v>569</v>
      </c>
      <c r="E10" s="87" t="s">
        <v>570</v>
      </c>
      <c r="F10" s="87" t="s">
        <v>720</v>
      </c>
      <c r="G10" s="279" t="s">
        <v>720</v>
      </c>
      <c r="H10" s="87" t="s">
        <v>576</v>
      </c>
      <c r="I10" s="87" t="s">
        <v>1087</v>
      </c>
      <c r="J10" s="87" t="s">
        <v>41</v>
      </c>
      <c r="K10" s="89" t="s">
        <v>573</v>
      </c>
      <c r="L10" s="87" t="s">
        <v>1132</v>
      </c>
      <c r="M10" s="88" t="s">
        <v>708</v>
      </c>
      <c r="N10" s="88" t="s">
        <v>708</v>
      </c>
      <c r="O10" s="90">
        <v>1600</v>
      </c>
      <c r="P10" s="88">
        <v>8</v>
      </c>
      <c r="Q10" s="90">
        <v>12800</v>
      </c>
      <c r="R10" s="91">
        <v>320</v>
      </c>
      <c r="S10" s="80" t="s">
        <v>995</v>
      </c>
      <c r="T10" s="22">
        <v>908</v>
      </c>
      <c r="U10" s="279"/>
      <c r="V10" s="321">
        <v>0</v>
      </c>
      <c r="W10" s="325" t="s">
        <v>1203</v>
      </c>
      <c r="X10" s="359">
        <f t="shared" si="0"/>
        <v>0</v>
      </c>
      <c r="Y10" s="358"/>
      <c r="Z10" s="669">
        <f t="shared" si="1"/>
        <v>0</v>
      </c>
    </row>
    <row r="11" spans="1:26" ht="60" x14ac:dyDescent="0.25">
      <c r="A11" s="611" t="s">
        <v>941</v>
      </c>
      <c r="B11" s="82" t="s">
        <v>568</v>
      </c>
      <c r="C11" s="83">
        <v>54103</v>
      </c>
      <c r="D11" s="82" t="s">
        <v>569</v>
      </c>
      <c r="E11" s="82" t="s">
        <v>570</v>
      </c>
      <c r="F11" s="82" t="s">
        <v>720</v>
      </c>
      <c r="G11" s="278" t="s">
        <v>720</v>
      </c>
      <c r="H11" s="82" t="s">
        <v>578</v>
      </c>
      <c r="I11" s="82" t="s">
        <v>579</v>
      </c>
      <c r="J11" s="82" t="s">
        <v>41</v>
      </c>
      <c r="K11" s="84" t="s">
        <v>573</v>
      </c>
      <c r="L11" s="82" t="s">
        <v>1132</v>
      </c>
      <c r="M11" s="83" t="s">
        <v>708</v>
      </c>
      <c r="N11" s="83" t="s">
        <v>708</v>
      </c>
      <c r="O11" s="85">
        <v>1200</v>
      </c>
      <c r="P11" s="83">
        <v>1</v>
      </c>
      <c r="Q11" s="85">
        <v>1200</v>
      </c>
      <c r="R11" s="86">
        <v>320</v>
      </c>
      <c r="S11" s="81" t="s">
        <v>995</v>
      </c>
      <c r="T11" s="29">
        <v>795</v>
      </c>
      <c r="U11" s="278"/>
      <c r="V11" s="323">
        <v>0</v>
      </c>
      <c r="W11" s="324" t="s">
        <v>1204</v>
      </c>
      <c r="X11" s="359">
        <f t="shared" si="0"/>
        <v>0</v>
      </c>
      <c r="Y11" s="357"/>
      <c r="Z11" s="669">
        <f t="shared" si="1"/>
        <v>0</v>
      </c>
    </row>
    <row r="12" spans="1:26" ht="50.25" customHeight="1" x14ac:dyDescent="0.25">
      <c r="A12" s="612" t="s">
        <v>963</v>
      </c>
      <c r="B12" s="87" t="s">
        <v>640</v>
      </c>
      <c r="C12" s="88">
        <v>53210</v>
      </c>
      <c r="D12" s="87" t="s">
        <v>641</v>
      </c>
      <c r="E12" s="87" t="s">
        <v>642</v>
      </c>
      <c r="F12" s="87" t="s">
        <v>722</v>
      </c>
      <c r="G12" s="279" t="s">
        <v>722</v>
      </c>
      <c r="H12" s="87" t="s">
        <v>645</v>
      </c>
      <c r="I12" s="87" t="s">
        <v>646</v>
      </c>
      <c r="J12" s="87" t="s">
        <v>41</v>
      </c>
      <c r="K12" s="89">
        <v>4.0999999999999996</v>
      </c>
      <c r="L12" s="87" t="s">
        <v>89</v>
      </c>
      <c r="M12" s="88" t="s">
        <v>708</v>
      </c>
      <c r="N12" s="88" t="s">
        <v>708</v>
      </c>
      <c r="O12" s="90">
        <v>100000</v>
      </c>
      <c r="P12" s="88">
        <v>1</v>
      </c>
      <c r="Q12" s="90">
        <v>100000</v>
      </c>
      <c r="R12" s="91">
        <v>452</v>
      </c>
      <c r="S12" s="80" t="s">
        <v>995</v>
      </c>
      <c r="T12" s="38">
        <v>530</v>
      </c>
      <c r="U12" s="279"/>
      <c r="V12" s="321">
        <v>0</v>
      </c>
      <c r="W12" s="325" t="s">
        <v>1215</v>
      </c>
      <c r="X12" s="359">
        <f t="shared" si="0"/>
        <v>0</v>
      </c>
      <c r="Y12" s="358"/>
      <c r="Z12" s="669">
        <f t="shared" si="1"/>
        <v>0</v>
      </c>
    </row>
    <row r="13" spans="1:26" ht="45" x14ac:dyDescent="0.25">
      <c r="A13" s="686" t="s">
        <v>915</v>
      </c>
      <c r="B13" s="114" t="s">
        <v>504</v>
      </c>
      <c r="C13" s="115">
        <v>57745</v>
      </c>
      <c r="D13" s="114" t="s">
        <v>505</v>
      </c>
      <c r="E13" s="114" t="s">
        <v>506</v>
      </c>
      <c r="F13" s="114" t="s">
        <v>721</v>
      </c>
      <c r="G13" s="327" t="s">
        <v>721</v>
      </c>
      <c r="H13" s="114" t="s">
        <v>511</v>
      </c>
      <c r="I13" s="114" t="s">
        <v>512</v>
      </c>
      <c r="J13" s="114" t="s">
        <v>41</v>
      </c>
      <c r="K13" s="116"/>
      <c r="L13" s="114" t="s">
        <v>1132</v>
      </c>
      <c r="M13" s="115" t="s">
        <v>708</v>
      </c>
      <c r="N13" s="115" t="s">
        <v>708</v>
      </c>
      <c r="O13" s="117">
        <v>1800</v>
      </c>
      <c r="P13" s="115">
        <v>10</v>
      </c>
      <c r="Q13" s="117">
        <v>18000</v>
      </c>
      <c r="R13" s="118">
        <v>307</v>
      </c>
      <c r="S13" s="119" t="s">
        <v>995</v>
      </c>
      <c r="T13" s="29">
        <v>673</v>
      </c>
      <c r="U13" s="327"/>
      <c r="V13" s="693">
        <v>0</v>
      </c>
      <c r="W13" s="695" t="s">
        <v>1207</v>
      </c>
      <c r="X13" s="359">
        <f t="shared" si="0"/>
        <v>0</v>
      </c>
      <c r="Y13" s="358"/>
      <c r="Z13" s="669">
        <f t="shared" si="1"/>
        <v>0</v>
      </c>
    </row>
    <row r="14" spans="1:26" ht="45" x14ac:dyDescent="0.25">
      <c r="A14" s="674" t="s">
        <v>916</v>
      </c>
      <c r="B14" s="93" t="s">
        <v>504</v>
      </c>
      <c r="C14" s="94">
        <v>57750</v>
      </c>
      <c r="D14" s="93" t="s">
        <v>505</v>
      </c>
      <c r="E14" s="93" t="s">
        <v>506</v>
      </c>
      <c r="F14" s="93" t="s">
        <v>721</v>
      </c>
      <c r="G14" s="327" t="s">
        <v>721</v>
      </c>
      <c r="H14" s="93" t="s">
        <v>513</v>
      </c>
      <c r="I14" s="93" t="s">
        <v>514</v>
      </c>
      <c r="J14" s="93" t="s">
        <v>41</v>
      </c>
      <c r="K14" s="95"/>
      <c r="L14" s="93" t="s">
        <v>1132</v>
      </c>
      <c r="M14" s="94" t="s">
        <v>708</v>
      </c>
      <c r="N14" s="94" t="s">
        <v>708</v>
      </c>
      <c r="O14" s="96">
        <v>3800</v>
      </c>
      <c r="P14" s="94">
        <v>2</v>
      </c>
      <c r="Q14" s="96">
        <v>7600</v>
      </c>
      <c r="R14" s="97">
        <v>307</v>
      </c>
      <c r="S14" s="98" t="s">
        <v>995</v>
      </c>
      <c r="T14" s="22">
        <v>673</v>
      </c>
      <c r="U14" s="328"/>
      <c r="V14" s="693">
        <v>0</v>
      </c>
      <c r="W14" s="329" t="s">
        <v>1208</v>
      </c>
      <c r="X14" s="359">
        <f t="shared" si="0"/>
        <v>0</v>
      </c>
      <c r="Y14" s="357"/>
      <c r="Z14" s="669">
        <f t="shared" si="1"/>
        <v>0</v>
      </c>
    </row>
    <row r="15" spans="1:26" s="322" customFormat="1" ht="105" x14ac:dyDescent="0.25">
      <c r="A15" s="611" t="s">
        <v>917</v>
      </c>
      <c r="B15" s="82" t="s">
        <v>504</v>
      </c>
      <c r="C15" s="83">
        <v>57700</v>
      </c>
      <c r="D15" s="82" t="s">
        <v>505</v>
      </c>
      <c r="E15" s="82" t="s">
        <v>506</v>
      </c>
      <c r="F15" s="82" t="s">
        <v>721</v>
      </c>
      <c r="G15" s="278" t="s">
        <v>721</v>
      </c>
      <c r="H15" s="82" t="s">
        <v>515</v>
      </c>
      <c r="I15" s="82" t="s">
        <v>1097</v>
      </c>
      <c r="J15" s="82" t="s">
        <v>41</v>
      </c>
      <c r="K15" s="84"/>
      <c r="L15" s="82" t="s">
        <v>1132</v>
      </c>
      <c r="M15" s="83" t="s">
        <v>708</v>
      </c>
      <c r="N15" s="83" t="s">
        <v>708</v>
      </c>
      <c r="O15" s="85">
        <v>900</v>
      </c>
      <c r="P15" s="83">
        <v>2</v>
      </c>
      <c r="Q15" s="85">
        <v>1800</v>
      </c>
      <c r="R15" s="86">
        <v>307</v>
      </c>
      <c r="S15" s="81" t="s">
        <v>995</v>
      </c>
      <c r="T15" s="29">
        <v>673</v>
      </c>
      <c r="U15" s="330"/>
      <c r="V15" s="331">
        <v>0</v>
      </c>
      <c r="W15" s="323" t="s">
        <v>1207</v>
      </c>
      <c r="X15" s="359">
        <f t="shared" si="0"/>
        <v>0</v>
      </c>
      <c r="Y15" s="358"/>
      <c r="Z15" s="669">
        <f t="shared" si="1"/>
        <v>0</v>
      </c>
    </row>
    <row r="16" spans="1:26" ht="93" customHeight="1" x14ac:dyDescent="0.25">
      <c r="A16" s="612" t="s">
        <v>918</v>
      </c>
      <c r="B16" s="87" t="s">
        <v>504</v>
      </c>
      <c r="C16" s="88">
        <v>57620</v>
      </c>
      <c r="D16" s="87" t="s">
        <v>505</v>
      </c>
      <c r="E16" s="87" t="s">
        <v>506</v>
      </c>
      <c r="F16" s="87" t="s">
        <v>721</v>
      </c>
      <c r="G16" s="278" t="s">
        <v>721</v>
      </c>
      <c r="H16" s="87" t="s">
        <v>517</v>
      </c>
      <c r="I16" s="87" t="s">
        <v>518</v>
      </c>
      <c r="J16" s="87" t="s">
        <v>41</v>
      </c>
      <c r="K16" s="89"/>
      <c r="L16" s="87" t="s">
        <v>89</v>
      </c>
      <c r="M16" s="88" t="s">
        <v>708</v>
      </c>
      <c r="N16" s="88" t="s">
        <v>708</v>
      </c>
      <c r="O16" s="90">
        <v>1675</v>
      </c>
      <c r="P16" s="88">
        <v>3</v>
      </c>
      <c r="Q16" s="90">
        <v>5025</v>
      </c>
      <c r="R16" s="91">
        <v>307</v>
      </c>
      <c r="S16" s="80" t="s">
        <v>995</v>
      </c>
      <c r="T16" s="22">
        <v>673</v>
      </c>
      <c r="U16" s="689"/>
      <c r="V16" s="691">
        <v>0</v>
      </c>
      <c r="W16" s="325" t="s">
        <v>1203</v>
      </c>
      <c r="X16" s="359">
        <f t="shared" si="0"/>
        <v>0</v>
      </c>
      <c r="Y16" s="358"/>
      <c r="Z16" s="669">
        <f t="shared" si="1"/>
        <v>0</v>
      </c>
    </row>
    <row r="17" spans="1:26" ht="64.5" customHeight="1" x14ac:dyDescent="0.25">
      <c r="A17" s="612" t="s">
        <v>743</v>
      </c>
      <c r="B17" s="87" t="s">
        <v>31</v>
      </c>
      <c r="C17" s="88">
        <v>57720</v>
      </c>
      <c r="D17" s="87" t="s">
        <v>32</v>
      </c>
      <c r="E17" s="87" t="s">
        <v>33</v>
      </c>
      <c r="F17" s="87" t="s">
        <v>721</v>
      </c>
      <c r="G17" s="278" t="s">
        <v>721</v>
      </c>
      <c r="H17" s="87" t="s">
        <v>39</v>
      </c>
      <c r="I17" s="87" t="s">
        <v>1098</v>
      </c>
      <c r="J17" s="87" t="s">
        <v>41</v>
      </c>
      <c r="K17" s="89">
        <v>4.3</v>
      </c>
      <c r="L17" s="87" t="s">
        <v>1135</v>
      </c>
      <c r="M17" s="88" t="s">
        <v>708</v>
      </c>
      <c r="N17" s="88" t="s">
        <v>708</v>
      </c>
      <c r="O17" s="90">
        <v>500000</v>
      </c>
      <c r="P17" s="88">
        <v>1</v>
      </c>
      <c r="Q17" s="90">
        <v>500000</v>
      </c>
      <c r="R17" s="91">
        <v>362</v>
      </c>
      <c r="S17" s="80" t="s">
        <v>995</v>
      </c>
      <c r="T17" s="29">
        <v>673</v>
      </c>
      <c r="U17" s="688">
        <v>1</v>
      </c>
      <c r="V17" s="691">
        <v>330000</v>
      </c>
      <c r="W17" s="321" t="s">
        <v>1194</v>
      </c>
      <c r="X17" s="359">
        <f t="shared" si="0"/>
        <v>330000</v>
      </c>
      <c r="Y17" s="357"/>
      <c r="Z17" s="669">
        <f t="shared" si="1"/>
        <v>330000</v>
      </c>
    </row>
    <row r="18" spans="1:26" s="322" customFormat="1" ht="60" x14ac:dyDescent="0.25">
      <c r="A18" s="611" t="s">
        <v>744</v>
      </c>
      <c r="B18" s="82" t="s">
        <v>31</v>
      </c>
      <c r="C18" s="83">
        <v>57745</v>
      </c>
      <c r="D18" s="82" t="s">
        <v>32</v>
      </c>
      <c r="E18" s="82" t="s">
        <v>33</v>
      </c>
      <c r="F18" s="82" t="s">
        <v>721</v>
      </c>
      <c r="G18" s="278" t="s">
        <v>721</v>
      </c>
      <c r="H18" s="82" t="s">
        <v>42</v>
      </c>
      <c r="I18" s="82" t="s">
        <v>1099</v>
      </c>
      <c r="J18" s="82" t="s">
        <v>41</v>
      </c>
      <c r="K18" s="84">
        <v>4.3</v>
      </c>
      <c r="L18" s="82" t="s">
        <v>1132</v>
      </c>
      <c r="M18" s="83" t="s">
        <v>708</v>
      </c>
      <c r="N18" s="83" t="s">
        <v>710</v>
      </c>
      <c r="O18" s="85">
        <v>1200</v>
      </c>
      <c r="P18" s="83">
        <v>25</v>
      </c>
      <c r="Q18" s="85">
        <v>30000</v>
      </c>
      <c r="R18" s="86">
        <v>362</v>
      </c>
      <c r="S18" s="81" t="s">
        <v>995</v>
      </c>
      <c r="T18" s="22">
        <v>673</v>
      </c>
      <c r="U18" s="278"/>
      <c r="V18" s="323">
        <v>0</v>
      </c>
      <c r="W18" s="324" t="s">
        <v>1209</v>
      </c>
      <c r="X18" s="359">
        <f t="shared" si="0"/>
        <v>0</v>
      </c>
      <c r="Y18" s="358"/>
      <c r="Z18" s="669">
        <f t="shared" si="1"/>
        <v>0</v>
      </c>
    </row>
    <row r="19" spans="1:26" ht="78.75" customHeight="1" x14ac:dyDescent="0.25">
      <c r="A19" s="612" t="s">
        <v>747</v>
      </c>
      <c r="B19" s="87" t="s">
        <v>31</v>
      </c>
      <c r="C19" s="88">
        <v>53210</v>
      </c>
      <c r="D19" s="87" t="s">
        <v>47</v>
      </c>
      <c r="E19" s="87" t="s">
        <v>48</v>
      </c>
      <c r="F19" s="87" t="s">
        <v>721</v>
      </c>
      <c r="G19" s="278" t="s">
        <v>721</v>
      </c>
      <c r="H19" s="87" t="s">
        <v>49</v>
      </c>
      <c r="I19" s="87" t="s">
        <v>1101</v>
      </c>
      <c r="J19" s="87" t="s">
        <v>41</v>
      </c>
      <c r="K19" s="89">
        <v>4.3</v>
      </c>
      <c r="L19" s="87" t="s">
        <v>1132</v>
      </c>
      <c r="M19" s="88" t="s">
        <v>708</v>
      </c>
      <c r="N19" s="88" t="s">
        <v>708</v>
      </c>
      <c r="O19" s="90">
        <v>1000</v>
      </c>
      <c r="P19" s="88">
        <v>40</v>
      </c>
      <c r="Q19" s="90">
        <v>40000</v>
      </c>
      <c r="R19" s="91">
        <v>475</v>
      </c>
      <c r="S19" s="80" t="s">
        <v>995</v>
      </c>
      <c r="T19" s="15"/>
      <c r="U19" s="279">
        <v>7</v>
      </c>
      <c r="V19" s="321">
        <v>40000</v>
      </c>
      <c r="W19" s="325" t="s">
        <v>1201</v>
      </c>
      <c r="X19" s="359"/>
      <c r="Y19" s="358"/>
      <c r="Z19" s="669">
        <f t="shared" si="1"/>
        <v>0</v>
      </c>
    </row>
    <row r="20" spans="1:26" ht="45" x14ac:dyDescent="0.25">
      <c r="A20" s="611" t="s">
        <v>748</v>
      </c>
      <c r="B20" s="82" t="s">
        <v>31</v>
      </c>
      <c r="C20" s="83">
        <v>57620</v>
      </c>
      <c r="D20" s="82" t="s">
        <v>32</v>
      </c>
      <c r="E20" s="82" t="s">
        <v>33</v>
      </c>
      <c r="F20" s="82" t="s">
        <v>721</v>
      </c>
      <c r="G20" s="278" t="s">
        <v>721</v>
      </c>
      <c r="H20" s="82" t="s">
        <v>51</v>
      </c>
      <c r="I20" s="82" t="s">
        <v>1102</v>
      </c>
      <c r="J20" s="82" t="s">
        <v>41</v>
      </c>
      <c r="K20" s="84">
        <v>4.3</v>
      </c>
      <c r="L20" s="82" t="s">
        <v>53</v>
      </c>
      <c r="M20" s="83" t="s">
        <v>708</v>
      </c>
      <c r="N20" s="83" t="s">
        <v>708</v>
      </c>
      <c r="O20" s="85">
        <v>2000</v>
      </c>
      <c r="P20" s="83">
        <v>1</v>
      </c>
      <c r="Q20" s="85">
        <v>2000</v>
      </c>
      <c r="R20" s="86">
        <v>476</v>
      </c>
      <c r="S20" s="81" t="s">
        <v>995</v>
      </c>
      <c r="T20" s="29">
        <v>815</v>
      </c>
      <c r="U20" s="278"/>
      <c r="V20" s="323">
        <v>0</v>
      </c>
      <c r="W20" s="324" t="s">
        <v>1210</v>
      </c>
      <c r="X20" s="359">
        <f>V20</f>
        <v>0</v>
      </c>
      <c r="Y20" s="358"/>
      <c r="Z20" s="669">
        <f t="shared" si="1"/>
        <v>0</v>
      </c>
    </row>
    <row r="21" spans="1:26" s="322" customFormat="1" ht="60" x14ac:dyDescent="0.25">
      <c r="A21" s="612" t="s">
        <v>749</v>
      </c>
      <c r="B21" s="87" t="s">
        <v>31</v>
      </c>
      <c r="C21" s="88">
        <v>57745</v>
      </c>
      <c r="D21" s="87" t="s">
        <v>32</v>
      </c>
      <c r="E21" s="87" t="s">
        <v>33</v>
      </c>
      <c r="F21" s="87" t="s">
        <v>721</v>
      </c>
      <c r="G21" s="278" t="s">
        <v>721</v>
      </c>
      <c r="H21" s="87" t="s">
        <v>54</v>
      </c>
      <c r="I21" s="87" t="s">
        <v>55</v>
      </c>
      <c r="J21" s="87" t="s">
        <v>41</v>
      </c>
      <c r="K21" s="89">
        <v>4.3</v>
      </c>
      <c r="L21" s="87" t="s">
        <v>53</v>
      </c>
      <c r="M21" s="88" t="s">
        <v>708</v>
      </c>
      <c r="N21" s="88" t="s">
        <v>708</v>
      </c>
      <c r="O21" s="90">
        <v>1650</v>
      </c>
      <c r="P21" s="88">
        <v>1</v>
      </c>
      <c r="Q21" s="90">
        <v>1650</v>
      </c>
      <c r="R21" s="91">
        <v>476</v>
      </c>
      <c r="S21" s="80" t="s">
        <v>995</v>
      </c>
      <c r="T21" s="29">
        <v>665</v>
      </c>
      <c r="U21" s="279"/>
      <c r="V21" s="321">
        <v>0</v>
      </c>
      <c r="W21" s="325" t="s">
        <v>1211</v>
      </c>
      <c r="X21" s="359">
        <f>V21</f>
        <v>0</v>
      </c>
      <c r="Y21" s="358"/>
      <c r="Z21" s="669">
        <f t="shared" si="1"/>
        <v>0</v>
      </c>
    </row>
    <row r="22" spans="1:26" s="322" customFormat="1" ht="123.75" customHeight="1" x14ac:dyDescent="0.25">
      <c r="A22" s="611" t="s">
        <v>750</v>
      </c>
      <c r="B22" s="82" t="s">
        <v>31</v>
      </c>
      <c r="C22" s="83">
        <v>57940</v>
      </c>
      <c r="D22" s="82" t="s">
        <v>32</v>
      </c>
      <c r="E22" s="82" t="s">
        <v>33</v>
      </c>
      <c r="F22" s="82" t="s">
        <v>721</v>
      </c>
      <c r="G22" s="278" t="s">
        <v>721</v>
      </c>
      <c r="H22" s="82" t="s">
        <v>56</v>
      </c>
      <c r="I22" s="82" t="s">
        <v>57</v>
      </c>
      <c r="J22" s="82" t="s">
        <v>58</v>
      </c>
      <c r="K22" s="84">
        <v>4.3</v>
      </c>
      <c r="L22" s="82" t="s">
        <v>1132</v>
      </c>
      <c r="M22" s="83" t="s">
        <v>708</v>
      </c>
      <c r="N22" s="83" t="s">
        <v>708</v>
      </c>
      <c r="O22" s="85">
        <v>2600</v>
      </c>
      <c r="P22" s="83">
        <v>36</v>
      </c>
      <c r="Q22" s="85">
        <v>93600</v>
      </c>
      <c r="R22" s="86">
        <v>475</v>
      </c>
      <c r="S22" s="81" t="s">
        <v>995</v>
      </c>
      <c r="T22" s="29">
        <v>518</v>
      </c>
      <c r="U22" s="278">
        <v>9</v>
      </c>
      <c r="V22" s="323">
        <v>90000</v>
      </c>
      <c r="W22" s="324" t="s">
        <v>1201</v>
      </c>
      <c r="X22" s="359"/>
      <c r="Y22" s="357"/>
      <c r="Z22" s="669">
        <f t="shared" si="1"/>
        <v>0</v>
      </c>
    </row>
    <row r="23" spans="1:26" ht="49.5" customHeight="1" x14ac:dyDescent="0.25">
      <c r="A23" s="612" t="s">
        <v>751</v>
      </c>
      <c r="B23" s="87" t="s">
        <v>31</v>
      </c>
      <c r="C23" s="88">
        <v>57750</v>
      </c>
      <c r="D23" s="87" t="s">
        <v>32</v>
      </c>
      <c r="E23" s="87" t="s">
        <v>33</v>
      </c>
      <c r="F23" s="87" t="s">
        <v>721</v>
      </c>
      <c r="G23" s="278" t="s">
        <v>721</v>
      </c>
      <c r="H23" s="87" t="s">
        <v>59</v>
      </c>
      <c r="I23" s="87" t="s">
        <v>60</v>
      </c>
      <c r="J23" s="87" t="s">
        <v>41</v>
      </c>
      <c r="K23" s="89">
        <v>4.3</v>
      </c>
      <c r="L23" s="87" t="s">
        <v>1132</v>
      </c>
      <c r="M23" s="88" t="s">
        <v>708</v>
      </c>
      <c r="N23" s="88" t="s">
        <v>708</v>
      </c>
      <c r="O23" s="90">
        <v>4000</v>
      </c>
      <c r="P23" s="88">
        <v>2</v>
      </c>
      <c r="Q23" s="90">
        <v>8000</v>
      </c>
      <c r="R23" s="91">
        <v>401</v>
      </c>
      <c r="S23" s="80" t="s">
        <v>995</v>
      </c>
      <c r="T23" s="29"/>
      <c r="U23" s="279"/>
      <c r="V23" s="321">
        <v>0</v>
      </c>
      <c r="W23" s="325" t="s">
        <v>1212</v>
      </c>
      <c r="X23" s="359">
        <f>V23</f>
        <v>0</v>
      </c>
      <c r="Y23" s="358"/>
      <c r="Z23" s="669">
        <f t="shared" si="1"/>
        <v>0</v>
      </c>
    </row>
    <row r="24" spans="1:26" ht="60" x14ac:dyDescent="0.25">
      <c r="A24" s="611" t="s">
        <v>752</v>
      </c>
      <c r="B24" s="82" t="s">
        <v>31</v>
      </c>
      <c r="C24" s="83">
        <v>57750</v>
      </c>
      <c r="D24" s="82" t="s">
        <v>32</v>
      </c>
      <c r="E24" s="82" t="s">
        <v>33</v>
      </c>
      <c r="F24" s="82" t="s">
        <v>721</v>
      </c>
      <c r="G24" s="278" t="s">
        <v>721</v>
      </c>
      <c r="H24" s="82" t="s">
        <v>61</v>
      </c>
      <c r="I24" s="82" t="s">
        <v>62</v>
      </c>
      <c r="J24" s="82" t="s">
        <v>41</v>
      </c>
      <c r="K24" s="84">
        <v>4.3</v>
      </c>
      <c r="L24" s="82" t="s">
        <v>1132</v>
      </c>
      <c r="M24" s="83" t="s">
        <v>708</v>
      </c>
      <c r="N24" s="83" t="s">
        <v>708</v>
      </c>
      <c r="O24" s="85">
        <v>1300</v>
      </c>
      <c r="P24" s="83">
        <v>4</v>
      </c>
      <c r="Q24" s="85">
        <v>5200</v>
      </c>
      <c r="R24" s="86">
        <v>401</v>
      </c>
      <c r="S24" s="81" t="s">
        <v>995</v>
      </c>
      <c r="T24" s="29"/>
      <c r="U24" s="278"/>
      <c r="V24" s="323">
        <v>0</v>
      </c>
      <c r="W24" s="325" t="s">
        <v>1212</v>
      </c>
      <c r="X24" s="359">
        <f>V24</f>
        <v>0</v>
      </c>
      <c r="Y24" s="358"/>
      <c r="Z24" s="669">
        <f t="shared" si="1"/>
        <v>0</v>
      </c>
    </row>
    <row r="25" spans="1:26" s="322" customFormat="1" ht="45" x14ac:dyDescent="0.25">
      <c r="A25" s="612" t="s">
        <v>753</v>
      </c>
      <c r="B25" s="87" t="s">
        <v>31</v>
      </c>
      <c r="C25" s="88">
        <v>57750</v>
      </c>
      <c r="D25" s="87" t="s">
        <v>32</v>
      </c>
      <c r="E25" s="87" t="s">
        <v>33</v>
      </c>
      <c r="F25" s="87" t="s">
        <v>721</v>
      </c>
      <c r="G25" s="278" t="s">
        <v>721</v>
      </c>
      <c r="H25" s="87" t="s">
        <v>63</v>
      </c>
      <c r="I25" s="87" t="s">
        <v>64</v>
      </c>
      <c r="J25" s="87" t="s">
        <v>41</v>
      </c>
      <c r="K25" s="89">
        <v>4.3</v>
      </c>
      <c r="L25" s="87" t="s">
        <v>1132</v>
      </c>
      <c r="M25" s="88" t="s">
        <v>708</v>
      </c>
      <c r="N25" s="88" t="s">
        <v>708</v>
      </c>
      <c r="O25" s="90">
        <v>4000</v>
      </c>
      <c r="P25" s="88">
        <v>3</v>
      </c>
      <c r="Q25" s="90">
        <v>12000</v>
      </c>
      <c r="R25" s="91">
        <v>398</v>
      </c>
      <c r="S25" s="80" t="s">
        <v>996</v>
      </c>
      <c r="T25" s="29">
        <v>684</v>
      </c>
      <c r="U25" s="279"/>
      <c r="V25" s="321">
        <v>0</v>
      </c>
      <c r="W25" s="325" t="s">
        <v>1213</v>
      </c>
      <c r="X25" s="359">
        <f>V25</f>
        <v>0</v>
      </c>
      <c r="Y25" s="358"/>
      <c r="Z25" s="669">
        <f t="shared" si="1"/>
        <v>0</v>
      </c>
    </row>
    <row r="26" spans="1:26" ht="120" customHeight="1" x14ac:dyDescent="0.25">
      <c r="A26" s="611" t="s">
        <v>754</v>
      </c>
      <c r="B26" s="82" t="s">
        <v>31</v>
      </c>
      <c r="C26" s="83">
        <v>57750</v>
      </c>
      <c r="D26" s="82" t="s">
        <v>32</v>
      </c>
      <c r="E26" s="82" t="s">
        <v>33</v>
      </c>
      <c r="F26" s="82" t="s">
        <v>721</v>
      </c>
      <c r="G26" s="278" t="s">
        <v>721</v>
      </c>
      <c r="H26" s="82" t="s">
        <v>65</v>
      </c>
      <c r="I26" s="82" t="s">
        <v>66</v>
      </c>
      <c r="J26" s="82" t="s">
        <v>41</v>
      </c>
      <c r="K26" s="84">
        <v>4.3</v>
      </c>
      <c r="L26" s="82" t="s">
        <v>1132</v>
      </c>
      <c r="M26" s="83" t="s">
        <v>708</v>
      </c>
      <c r="N26" s="83" t="s">
        <v>708</v>
      </c>
      <c r="O26" s="85">
        <v>1375</v>
      </c>
      <c r="P26" s="83">
        <v>3</v>
      </c>
      <c r="Q26" s="85">
        <v>4125</v>
      </c>
      <c r="R26" s="86">
        <v>398</v>
      </c>
      <c r="S26" s="81" t="s">
        <v>996</v>
      </c>
      <c r="T26" s="22">
        <v>684</v>
      </c>
      <c r="U26" s="278"/>
      <c r="V26" s="323">
        <v>0</v>
      </c>
      <c r="W26" s="324"/>
      <c r="X26" s="359">
        <f>V26</f>
        <v>0</v>
      </c>
      <c r="Y26" s="358"/>
      <c r="Z26" s="669">
        <f t="shared" si="1"/>
        <v>0</v>
      </c>
    </row>
    <row r="27" spans="1:26" ht="123" customHeight="1" x14ac:dyDescent="0.25">
      <c r="A27" s="612" t="s">
        <v>755</v>
      </c>
      <c r="B27" s="87" t="s">
        <v>31</v>
      </c>
      <c r="C27" s="88">
        <v>57700</v>
      </c>
      <c r="D27" s="87" t="s">
        <v>32</v>
      </c>
      <c r="E27" s="87" t="s">
        <v>33</v>
      </c>
      <c r="F27" s="87" t="s">
        <v>721</v>
      </c>
      <c r="G27" s="278" t="s">
        <v>721</v>
      </c>
      <c r="H27" s="87" t="s">
        <v>67</v>
      </c>
      <c r="I27" s="87" t="s">
        <v>68</v>
      </c>
      <c r="J27" s="87" t="s">
        <v>41</v>
      </c>
      <c r="K27" s="89">
        <v>4.3</v>
      </c>
      <c r="L27" s="87" t="s">
        <v>1132</v>
      </c>
      <c r="M27" s="88" t="s">
        <v>708</v>
      </c>
      <c r="N27" s="88" t="s">
        <v>708</v>
      </c>
      <c r="O27" s="90">
        <v>2400</v>
      </c>
      <c r="P27" s="88">
        <v>17</v>
      </c>
      <c r="Q27" s="90">
        <v>40800</v>
      </c>
      <c r="R27" s="91">
        <v>398</v>
      </c>
      <c r="S27" s="80" t="s">
        <v>996</v>
      </c>
      <c r="T27" s="29">
        <v>838</v>
      </c>
      <c r="U27" s="279"/>
      <c r="V27" s="321">
        <v>0</v>
      </c>
      <c r="W27" s="325" t="s">
        <v>1214</v>
      </c>
      <c r="X27" s="359">
        <f>V27</f>
        <v>0</v>
      </c>
      <c r="Y27" s="358"/>
      <c r="Z27" s="669">
        <f t="shared" si="1"/>
        <v>0</v>
      </c>
    </row>
    <row r="28" spans="1:26" ht="63" customHeight="1" x14ac:dyDescent="0.25">
      <c r="A28" s="611" t="s">
        <v>756</v>
      </c>
      <c r="B28" s="82" t="s">
        <v>31</v>
      </c>
      <c r="C28" s="83">
        <v>57620</v>
      </c>
      <c r="D28" s="82" t="s">
        <v>47</v>
      </c>
      <c r="E28" s="82" t="s">
        <v>48</v>
      </c>
      <c r="F28" s="82" t="s">
        <v>721</v>
      </c>
      <c r="G28" s="278" t="s">
        <v>721</v>
      </c>
      <c r="H28" s="82" t="s">
        <v>69</v>
      </c>
      <c r="I28" s="82" t="s">
        <v>70</v>
      </c>
      <c r="J28" s="82" t="s">
        <v>41</v>
      </c>
      <c r="K28" s="84">
        <v>4.3</v>
      </c>
      <c r="L28" s="82" t="s">
        <v>1132</v>
      </c>
      <c r="M28" s="83" t="s">
        <v>708</v>
      </c>
      <c r="N28" s="83" t="s">
        <v>708</v>
      </c>
      <c r="O28" s="85">
        <v>3000</v>
      </c>
      <c r="P28" s="83">
        <v>36</v>
      </c>
      <c r="Q28" s="85">
        <v>108000</v>
      </c>
      <c r="R28" s="86">
        <v>475</v>
      </c>
      <c r="S28" s="81" t="s">
        <v>995</v>
      </c>
      <c r="T28" s="29">
        <v>785</v>
      </c>
      <c r="U28" s="278">
        <v>10</v>
      </c>
      <c r="V28" s="323">
        <v>108000</v>
      </c>
      <c r="W28" s="324" t="s">
        <v>1201</v>
      </c>
      <c r="X28" s="359"/>
      <c r="Y28" s="358"/>
      <c r="Z28" s="669">
        <f t="shared" si="1"/>
        <v>0</v>
      </c>
    </row>
    <row r="29" spans="1:26" ht="75" x14ac:dyDescent="0.25">
      <c r="A29" s="612" t="s">
        <v>757</v>
      </c>
      <c r="B29" s="87" t="s">
        <v>31</v>
      </c>
      <c r="C29" s="88">
        <v>57720</v>
      </c>
      <c r="D29" s="87" t="s">
        <v>32</v>
      </c>
      <c r="E29" s="87" t="s">
        <v>33</v>
      </c>
      <c r="F29" s="87" t="s">
        <v>721</v>
      </c>
      <c r="G29" s="278" t="s">
        <v>721</v>
      </c>
      <c r="H29" s="87" t="s">
        <v>71</v>
      </c>
      <c r="I29" s="87" t="s">
        <v>72</v>
      </c>
      <c r="J29" s="87" t="s">
        <v>41</v>
      </c>
      <c r="K29" s="89">
        <v>4.3</v>
      </c>
      <c r="L29" s="87" t="s">
        <v>38</v>
      </c>
      <c r="M29" s="88" t="s">
        <v>708</v>
      </c>
      <c r="N29" s="88" t="s">
        <v>708</v>
      </c>
      <c r="O29" s="90">
        <v>90000</v>
      </c>
      <c r="P29" s="88">
        <v>1</v>
      </c>
      <c r="Q29" s="90">
        <v>90000</v>
      </c>
      <c r="R29" s="91">
        <v>399</v>
      </c>
      <c r="S29" s="80" t="s">
        <v>995</v>
      </c>
      <c r="T29" s="29">
        <v>839</v>
      </c>
      <c r="U29" s="279"/>
      <c r="V29" s="321">
        <v>0</v>
      </c>
      <c r="W29" s="325" t="s">
        <v>1212</v>
      </c>
      <c r="X29" s="359">
        <f>V29</f>
        <v>0</v>
      </c>
      <c r="Y29" s="358"/>
      <c r="Z29" s="669">
        <f t="shared" si="1"/>
        <v>0</v>
      </c>
    </row>
    <row r="30" spans="1:26" ht="49.5" customHeight="1" x14ac:dyDescent="0.25">
      <c r="A30" s="611" t="s">
        <v>758</v>
      </c>
      <c r="B30" s="82" t="s">
        <v>31</v>
      </c>
      <c r="C30" s="83">
        <v>57700</v>
      </c>
      <c r="D30" s="82" t="s">
        <v>32</v>
      </c>
      <c r="E30" s="82" t="s">
        <v>33</v>
      </c>
      <c r="F30" s="82" t="s">
        <v>721</v>
      </c>
      <c r="G30" s="278" t="s">
        <v>721</v>
      </c>
      <c r="H30" s="82" t="s">
        <v>73</v>
      </c>
      <c r="I30" s="82" t="s">
        <v>74</v>
      </c>
      <c r="J30" s="82" t="s">
        <v>41</v>
      </c>
      <c r="K30" s="84">
        <v>4.3</v>
      </c>
      <c r="L30" s="82" t="s">
        <v>1132</v>
      </c>
      <c r="M30" s="83" t="s">
        <v>708</v>
      </c>
      <c r="N30" s="83" t="s">
        <v>708</v>
      </c>
      <c r="O30" s="85">
        <v>1600</v>
      </c>
      <c r="P30" s="83">
        <v>375</v>
      </c>
      <c r="Q30" s="85">
        <v>600000</v>
      </c>
      <c r="R30" s="86">
        <v>398</v>
      </c>
      <c r="S30" s="81" t="s">
        <v>996</v>
      </c>
      <c r="T30" s="22">
        <v>838</v>
      </c>
      <c r="U30" s="278">
        <v>2</v>
      </c>
      <c r="V30" s="323">
        <v>117600</v>
      </c>
      <c r="W30" s="324" t="s">
        <v>1195</v>
      </c>
      <c r="X30" s="359">
        <f>V30</f>
        <v>117600</v>
      </c>
      <c r="Y30" s="357"/>
      <c r="Z30" s="669">
        <f t="shared" si="1"/>
        <v>117600</v>
      </c>
    </row>
    <row r="31" spans="1:26" ht="63.75" customHeight="1" x14ac:dyDescent="0.25">
      <c r="A31" s="612" t="s">
        <v>759</v>
      </c>
      <c r="B31" s="87" t="s">
        <v>31</v>
      </c>
      <c r="C31" s="88">
        <v>57745</v>
      </c>
      <c r="D31" s="87" t="s">
        <v>32</v>
      </c>
      <c r="E31" s="87" t="s">
        <v>33</v>
      </c>
      <c r="F31" s="87" t="s">
        <v>721</v>
      </c>
      <c r="G31" s="278" t="s">
        <v>721</v>
      </c>
      <c r="H31" s="87" t="s">
        <v>75</v>
      </c>
      <c r="I31" s="87" t="s">
        <v>76</v>
      </c>
      <c r="J31" s="87" t="s">
        <v>41</v>
      </c>
      <c r="K31" s="89">
        <v>4.3</v>
      </c>
      <c r="L31" s="87" t="s">
        <v>1132</v>
      </c>
      <c r="M31" s="88" t="s">
        <v>708</v>
      </c>
      <c r="N31" s="88" t="s">
        <v>708</v>
      </c>
      <c r="O31" s="90">
        <v>1600</v>
      </c>
      <c r="P31" s="88">
        <v>284</v>
      </c>
      <c r="Q31" s="90">
        <v>454400</v>
      </c>
      <c r="R31" s="91">
        <v>398</v>
      </c>
      <c r="S31" s="80" t="s">
        <v>996</v>
      </c>
      <c r="T31" s="22">
        <v>838</v>
      </c>
      <c r="U31" s="279">
        <v>3</v>
      </c>
      <c r="V31" s="321">
        <v>239200</v>
      </c>
      <c r="W31" s="325" t="s">
        <v>1196</v>
      </c>
      <c r="X31" s="359">
        <v>231200</v>
      </c>
      <c r="Y31" s="357"/>
      <c r="Z31" s="669">
        <f t="shared" si="1"/>
        <v>231200</v>
      </c>
    </row>
    <row r="32" spans="1:26" ht="90" x14ac:dyDescent="0.25">
      <c r="A32" s="611" t="s">
        <v>760</v>
      </c>
      <c r="B32" s="82" t="s">
        <v>31</v>
      </c>
      <c r="C32" s="83">
        <v>57620</v>
      </c>
      <c r="D32" s="82" t="s">
        <v>47</v>
      </c>
      <c r="E32" s="82" t="s">
        <v>48</v>
      </c>
      <c r="F32" s="82" t="s">
        <v>721</v>
      </c>
      <c r="G32" s="278" t="s">
        <v>721</v>
      </c>
      <c r="H32" s="82" t="s">
        <v>77</v>
      </c>
      <c r="I32" s="82" t="s">
        <v>78</v>
      </c>
      <c r="J32" s="82" t="s">
        <v>41</v>
      </c>
      <c r="K32" s="84">
        <v>4.3</v>
      </c>
      <c r="L32" s="82" t="s">
        <v>1132</v>
      </c>
      <c r="M32" s="83" t="s">
        <v>708</v>
      </c>
      <c r="N32" s="83" t="s">
        <v>708</v>
      </c>
      <c r="O32" s="85">
        <v>2000</v>
      </c>
      <c r="P32" s="83">
        <v>30</v>
      </c>
      <c r="Q32" s="85">
        <v>60000</v>
      </c>
      <c r="R32" s="86">
        <v>398</v>
      </c>
      <c r="S32" s="81" t="s">
        <v>996</v>
      </c>
      <c r="T32" s="22">
        <v>839</v>
      </c>
      <c r="U32" s="278">
        <v>4</v>
      </c>
      <c r="V32" s="323">
        <v>60000</v>
      </c>
      <c r="W32" s="324" t="s">
        <v>1197</v>
      </c>
      <c r="X32" s="359">
        <f>V32</f>
        <v>60000</v>
      </c>
      <c r="Y32" s="357"/>
      <c r="Z32" s="669">
        <f t="shared" si="1"/>
        <v>60000</v>
      </c>
    </row>
    <row r="33" spans="1:26" ht="75" x14ac:dyDescent="0.25">
      <c r="A33" s="612" t="s">
        <v>761</v>
      </c>
      <c r="B33" s="87" t="s">
        <v>31</v>
      </c>
      <c r="C33" s="88">
        <v>57700</v>
      </c>
      <c r="D33" s="87" t="s">
        <v>32</v>
      </c>
      <c r="E33" s="87" t="s">
        <v>33</v>
      </c>
      <c r="F33" s="87" t="s">
        <v>721</v>
      </c>
      <c r="G33" s="278" t="s">
        <v>721</v>
      </c>
      <c r="H33" s="87" t="s">
        <v>79</v>
      </c>
      <c r="I33" s="87" t="s">
        <v>80</v>
      </c>
      <c r="J33" s="87" t="s">
        <v>41</v>
      </c>
      <c r="K33" s="89">
        <v>4.3</v>
      </c>
      <c r="L33" s="87" t="s">
        <v>1132</v>
      </c>
      <c r="M33" s="88" t="s">
        <v>708</v>
      </c>
      <c r="N33" s="88" t="s">
        <v>708</v>
      </c>
      <c r="O33" s="90">
        <v>1600</v>
      </c>
      <c r="P33" s="88">
        <v>47</v>
      </c>
      <c r="Q33" s="90">
        <v>75200</v>
      </c>
      <c r="R33" s="91">
        <v>401</v>
      </c>
      <c r="S33" s="80" t="s">
        <v>995</v>
      </c>
      <c r="T33" s="15"/>
      <c r="U33" s="279"/>
      <c r="V33" s="321">
        <v>0</v>
      </c>
      <c r="W33" s="325" t="s">
        <v>1212</v>
      </c>
      <c r="X33" s="359">
        <f>V33</f>
        <v>0</v>
      </c>
      <c r="Y33" s="358"/>
      <c r="Z33" s="669">
        <f t="shared" si="1"/>
        <v>0</v>
      </c>
    </row>
    <row r="34" spans="1:26" ht="75" x14ac:dyDescent="0.25">
      <c r="A34" s="611" t="s">
        <v>762</v>
      </c>
      <c r="B34" s="82" t="s">
        <v>31</v>
      </c>
      <c r="C34" s="83">
        <v>57745</v>
      </c>
      <c r="D34" s="82" t="s">
        <v>32</v>
      </c>
      <c r="E34" s="82" t="s">
        <v>33</v>
      </c>
      <c r="F34" s="82" t="s">
        <v>721</v>
      </c>
      <c r="G34" s="278" t="s">
        <v>721</v>
      </c>
      <c r="H34" s="82" t="s">
        <v>81</v>
      </c>
      <c r="I34" s="82" t="s">
        <v>82</v>
      </c>
      <c r="J34" s="82" t="s">
        <v>41</v>
      </c>
      <c r="K34" s="84">
        <v>4.3</v>
      </c>
      <c r="L34" s="82" t="s">
        <v>1132</v>
      </c>
      <c r="M34" s="83" t="s">
        <v>708</v>
      </c>
      <c r="N34" s="83" t="s">
        <v>708</v>
      </c>
      <c r="O34" s="85">
        <v>1650</v>
      </c>
      <c r="P34" s="83">
        <v>78</v>
      </c>
      <c r="Q34" s="85">
        <v>128700</v>
      </c>
      <c r="R34" s="86">
        <v>401</v>
      </c>
      <c r="S34" s="81" t="s">
        <v>995</v>
      </c>
      <c r="T34" s="22"/>
      <c r="U34" s="278"/>
      <c r="V34" s="323">
        <v>0</v>
      </c>
      <c r="W34" s="325" t="s">
        <v>1212</v>
      </c>
      <c r="X34" s="359">
        <f>V34</f>
        <v>0</v>
      </c>
      <c r="Y34" s="358"/>
      <c r="Z34" s="669">
        <f t="shared" si="1"/>
        <v>0</v>
      </c>
    </row>
    <row r="35" spans="1:26" ht="45" x14ac:dyDescent="0.25">
      <c r="A35" s="611" t="s">
        <v>764</v>
      </c>
      <c r="B35" s="82" t="s">
        <v>31</v>
      </c>
      <c r="C35" s="83">
        <v>57720</v>
      </c>
      <c r="D35" s="82" t="s">
        <v>32</v>
      </c>
      <c r="E35" s="82" t="s">
        <v>33</v>
      </c>
      <c r="F35" s="82" t="s">
        <v>721</v>
      </c>
      <c r="G35" s="278" t="s">
        <v>721</v>
      </c>
      <c r="H35" s="82" t="s">
        <v>85</v>
      </c>
      <c r="I35" s="82" t="s">
        <v>86</v>
      </c>
      <c r="J35" s="82" t="s">
        <v>41</v>
      </c>
      <c r="K35" s="84">
        <v>4.3</v>
      </c>
      <c r="L35" s="82" t="s">
        <v>1135</v>
      </c>
      <c r="M35" s="83" t="s">
        <v>708</v>
      </c>
      <c r="N35" s="83" t="s">
        <v>708</v>
      </c>
      <c r="O35" s="85">
        <v>30000</v>
      </c>
      <c r="P35" s="83">
        <v>1</v>
      </c>
      <c r="Q35" s="85">
        <v>30000</v>
      </c>
      <c r="R35" s="86">
        <v>362</v>
      </c>
      <c r="S35" s="81" t="s">
        <v>995</v>
      </c>
      <c r="T35" s="29">
        <v>674</v>
      </c>
      <c r="U35" s="278">
        <v>6</v>
      </c>
      <c r="V35" s="323">
        <v>11000</v>
      </c>
      <c r="W35" s="324" t="s">
        <v>1202</v>
      </c>
      <c r="X35" s="359"/>
      <c r="Y35" s="358"/>
      <c r="Z35" s="669">
        <f t="shared" si="1"/>
        <v>0</v>
      </c>
    </row>
    <row r="36" spans="1:26" ht="60" x14ac:dyDescent="0.25">
      <c r="A36" s="612" t="s">
        <v>765</v>
      </c>
      <c r="B36" s="87" t="s">
        <v>31</v>
      </c>
      <c r="C36" s="88">
        <v>57650</v>
      </c>
      <c r="D36" s="87" t="s">
        <v>32</v>
      </c>
      <c r="E36" s="87" t="s">
        <v>33</v>
      </c>
      <c r="F36" s="87" t="s">
        <v>721</v>
      </c>
      <c r="G36" s="278" t="s">
        <v>721</v>
      </c>
      <c r="H36" s="87" t="s">
        <v>87</v>
      </c>
      <c r="I36" s="87" t="s">
        <v>1100</v>
      </c>
      <c r="J36" s="87" t="s">
        <v>41</v>
      </c>
      <c r="K36" s="89">
        <v>3.3</v>
      </c>
      <c r="L36" s="87" t="s">
        <v>89</v>
      </c>
      <c r="M36" s="88" t="s">
        <v>710</v>
      </c>
      <c r="N36" s="88" t="s">
        <v>710</v>
      </c>
      <c r="O36" s="90">
        <v>40000</v>
      </c>
      <c r="P36" s="88">
        <v>1</v>
      </c>
      <c r="Q36" s="90">
        <v>40000</v>
      </c>
      <c r="R36" s="91">
        <v>394</v>
      </c>
      <c r="S36" s="80" t="s">
        <v>995</v>
      </c>
      <c r="T36" s="22">
        <v>684</v>
      </c>
      <c r="U36" s="279">
        <v>8</v>
      </c>
      <c r="V36" s="321">
        <v>40000</v>
      </c>
      <c r="W36" s="325" t="s">
        <v>1201</v>
      </c>
      <c r="X36" s="359"/>
      <c r="Y36" s="358"/>
      <c r="Z36" s="669">
        <f t="shared" si="1"/>
        <v>0</v>
      </c>
    </row>
    <row r="37" spans="1:26" ht="45" x14ac:dyDescent="0.25">
      <c r="A37" s="611" t="s">
        <v>768</v>
      </c>
      <c r="B37" s="82" t="s">
        <v>31</v>
      </c>
      <c r="C37" s="83">
        <v>53120</v>
      </c>
      <c r="D37" s="82" t="s">
        <v>32</v>
      </c>
      <c r="E37" s="82" t="s">
        <v>33</v>
      </c>
      <c r="F37" s="82" t="s">
        <v>721</v>
      </c>
      <c r="G37" s="278" t="s">
        <v>721</v>
      </c>
      <c r="H37" s="82" t="s">
        <v>94</v>
      </c>
      <c r="I37" s="82" t="s">
        <v>95</v>
      </c>
      <c r="J37" s="82" t="s">
        <v>41</v>
      </c>
      <c r="K37" s="84">
        <v>4.3</v>
      </c>
      <c r="L37" s="82" t="s">
        <v>28</v>
      </c>
      <c r="M37" s="83" t="s">
        <v>708</v>
      </c>
      <c r="N37" s="83" t="s">
        <v>708</v>
      </c>
      <c r="O37" s="85">
        <v>35000</v>
      </c>
      <c r="P37" s="83">
        <v>1</v>
      </c>
      <c r="Q37" s="85">
        <v>35000</v>
      </c>
      <c r="R37" s="86">
        <v>362</v>
      </c>
      <c r="S37" s="81" t="s">
        <v>995</v>
      </c>
      <c r="T37" s="29">
        <v>684</v>
      </c>
      <c r="U37" s="278"/>
      <c r="V37" s="323">
        <v>0</v>
      </c>
      <c r="W37" s="324"/>
      <c r="X37" s="359">
        <f>V37</f>
        <v>0</v>
      </c>
      <c r="Y37" s="358"/>
      <c r="Z37" s="669">
        <f t="shared" si="1"/>
        <v>0</v>
      </c>
    </row>
    <row r="38" spans="1:26" ht="105" x14ac:dyDescent="0.25">
      <c r="A38" s="611" t="s">
        <v>929</v>
      </c>
      <c r="B38" s="82" t="s">
        <v>542</v>
      </c>
      <c r="C38" s="83">
        <v>54103</v>
      </c>
      <c r="D38" s="82" t="s">
        <v>543</v>
      </c>
      <c r="E38" s="82" t="s">
        <v>544</v>
      </c>
      <c r="F38" s="82" t="s">
        <v>720</v>
      </c>
      <c r="G38" s="278" t="s">
        <v>720</v>
      </c>
      <c r="H38" s="82" t="s">
        <v>547</v>
      </c>
      <c r="I38" s="82" t="s">
        <v>548</v>
      </c>
      <c r="J38" s="82" t="s">
        <v>41</v>
      </c>
      <c r="K38" s="84" t="s">
        <v>549</v>
      </c>
      <c r="L38" s="82" t="s">
        <v>89</v>
      </c>
      <c r="M38" s="83" t="s">
        <v>708</v>
      </c>
      <c r="N38" s="83" t="s">
        <v>708</v>
      </c>
      <c r="O38" s="85">
        <v>500</v>
      </c>
      <c r="P38" s="83">
        <v>3</v>
      </c>
      <c r="Q38" s="85">
        <v>1500</v>
      </c>
      <c r="R38" s="86">
        <v>319</v>
      </c>
      <c r="S38" s="81" t="s">
        <v>996</v>
      </c>
      <c r="T38" s="22">
        <v>773</v>
      </c>
      <c r="U38" s="278"/>
      <c r="V38" s="323">
        <v>0</v>
      </c>
      <c r="W38" s="324" t="s">
        <v>1205</v>
      </c>
      <c r="X38" s="359">
        <f>V38</f>
        <v>0</v>
      </c>
      <c r="Y38" s="357"/>
      <c r="Z38" s="669">
        <f t="shared" si="1"/>
        <v>0</v>
      </c>
    </row>
    <row r="39" spans="1:26" ht="66.75" customHeight="1" x14ac:dyDescent="0.25">
      <c r="A39" s="611" t="s">
        <v>897</v>
      </c>
      <c r="B39" s="82" t="s">
        <v>437</v>
      </c>
      <c r="C39" s="83">
        <v>57745</v>
      </c>
      <c r="D39" s="82" t="s">
        <v>438</v>
      </c>
      <c r="E39" s="82" t="s">
        <v>439</v>
      </c>
      <c r="F39" s="82" t="s">
        <v>723</v>
      </c>
      <c r="G39" s="278" t="s">
        <v>723</v>
      </c>
      <c r="H39" s="82" t="s">
        <v>454</v>
      </c>
      <c r="I39" s="82" t="s">
        <v>455</v>
      </c>
      <c r="J39" s="82" t="s">
        <v>41</v>
      </c>
      <c r="K39" s="84" t="s">
        <v>442</v>
      </c>
      <c r="L39" s="82" t="s">
        <v>1135</v>
      </c>
      <c r="M39" s="83" t="s">
        <v>708</v>
      </c>
      <c r="N39" s="83" t="s">
        <v>708</v>
      </c>
      <c r="O39" s="85">
        <v>2000</v>
      </c>
      <c r="P39" s="83">
        <v>1</v>
      </c>
      <c r="Q39" s="85">
        <v>2000</v>
      </c>
      <c r="R39" s="86">
        <v>341</v>
      </c>
      <c r="S39" s="81" t="s">
        <v>995</v>
      </c>
      <c r="T39" s="22">
        <v>629</v>
      </c>
      <c r="U39" s="278"/>
      <c r="V39" s="323">
        <v>0</v>
      </c>
      <c r="W39" s="324" t="s">
        <v>1206</v>
      </c>
      <c r="X39" s="359">
        <f>V39</f>
        <v>0</v>
      </c>
      <c r="Y39" s="358"/>
      <c r="Z39" s="669">
        <f t="shared" si="1"/>
        <v>0</v>
      </c>
    </row>
    <row r="40" spans="1:26" ht="63.95" customHeight="1" thickBot="1" x14ac:dyDescent="0.3">
      <c r="A40" s="613"/>
      <c r="B40" s="606"/>
      <c r="C40" s="605"/>
      <c r="D40" s="606"/>
      <c r="E40" s="606" t="s">
        <v>1198</v>
      </c>
      <c r="F40" s="606"/>
      <c r="G40" s="687" t="s">
        <v>721</v>
      </c>
      <c r="H40" s="606" t="s">
        <v>1199</v>
      </c>
      <c r="I40" s="606" t="s">
        <v>1200</v>
      </c>
      <c r="J40" s="606" t="s">
        <v>41</v>
      </c>
      <c r="K40" s="607">
        <v>4.3</v>
      </c>
      <c r="L40" s="606" t="s">
        <v>1132</v>
      </c>
      <c r="M40" s="605" t="s">
        <v>708</v>
      </c>
      <c r="N40" s="605"/>
      <c r="O40" s="608"/>
      <c r="P40" s="605"/>
      <c r="Q40" s="608">
        <v>0</v>
      </c>
      <c r="R40" s="637"/>
      <c r="S40" s="638"/>
      <c r="T40" s="670"/>
      <c r="U40" s="690">
        <v>5</v>
      </c>
      <c r="V40" s="692">
        <v>163200</v>
      </c>
      <c r="W40" s="694" t="s">
        <v>1201</v>
      </c>
      <c r="X40" s="671"/>
      <c r="Y40" s="672"/>
      <c r="Z40" s="673">
        <f t="shared" si="1"/>
        <v>0</v>
      </c>
    </row>
    <row r="41" spans="1:26" ht="21" customHeight="1" x14ac:dyDescent="0.25">
      <c r="A41" s="72"/>
      <c r="B41" s="73"/>
      <c r="C41" s="74"/>
      <c r="D41" s="73"/>
      <c r="E41" s="73"/>
      <c r="F41" s="73"/>
      <c r="G41" s="280"/>
      <c r="H41" s="73"/>
      <c r="I41" s="675" t="s">
        <v>718</v>
      </c>
      <c r="J41" s="73"/>
      <c r="K41" s="75"/>
      <c r="L41" s="73"/>
      <c r="M41" s="124" t="s">
        <v>1216</v>
      </c>
      <c r="N41" s="74"/>
      <c r="O41" s="76"/>
      <c r="P41" s="74"/>
      <c r="Q41" s="125">
        <f>SUM(Q7:Q40)</f>
        <v>2535763</v>
      </c>
      <c r="R41" s="78"/>
      <c r="S41" s="79"/>
      <c r="T41" s="666">
        <v>722</v>
      </c>
      <c r="U41" s="332"/>
      <c r="V41" s="333">
        <f>SUM(V7:V40)</f>
        <v>1199000</v>
      </c>
      <c r="W41" s="174"/>
      <c r="X41" s="333">
        <f>SUM(X7:X40)</f>
        <v>738800</v>
      </c>
      <c r="Z41" s="333">
        <f>SUM(Z7:Z40)</f>
        <v>738800</v>
      </c>
    </row>
    <row r="42" spans="1:26" x14ac:dyDescent="0.25">
      <c r="A42"/>
      <c r="B42"/>
      <c r="C42"/>
      <c r="D42"/>
      <c r="E42"/>
      <c r="F42"/>
      <c r="G42" s="250"/>
      <c r="H42"/>
      <c r="I42"/>
      <c r="J42"/>
      <c r="K42"/>
      <c r="L42"/>
      <c r="M42"/>
      <c r="N42"/>
      <c r="O42"/>
      <c r="P42"/>
      <c r="Q42"/>
      <c r="R42"/>
      <c r="S42"/>
    </row>
  </sheetData>
  <sortState ref="A7:Z40">
    <sortCondition ref="B7:B40"/>
    <sortCondition ref="A7:A40"/>
  </sortState>
  <mergeCells count="2">
    <mergeCell ref="U3:W3"/>
    <mergeCell ref="X3:Y3"/>
  </mergeCells>
  <pageMargins left="0.2" right="0.17" top="0.5" bottom="0.5" header="0.05" footer="0"/>
  <pageSetup scale="70" fitToHeight="0" orientation="portrait" r:id="rId1"/>
  <headerFooter>
    <oddFooter>&amp;C - Page      &amp;P+6 -  &amp;R&amp;F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zoomScaleNormal="100" zoomScalePageLayoutView="90" workbookViewId="0">
      <pane ySplit="3" topLeftCell="A4" activePane="bottomLeft" state="frozen"/>
      <selection pane="bottomLeft" activeCell="A4" sqref="A4"/>
    </sheetView>
  </sheetViews>
  <sheetFormatPr defaultColWidth="8.85546875" defaultRowHeight="15" x14ac:dyDescent="0.25"/>
  <cols>
    <col min="1" max="1" width="7.7109375" style="2" customWidth="1"/>
    <col min="2" max="2" width="13" style="1" customWidth="1"/>
    <col min="3" max="3" width="6.85546875" style="3" hidden="1" customWidth="1"/>
    <col min="4" max="4" width="6.28515625" style="1" hidden="1" customWidth="1"/>
    <col min="5" max="5" width="13.85546875" style="1" customWidth="1"/>
    <col min="6" max="6" width="13.28515625" style="1" hidden="1" customWidth="1"/>
    <col min="7" max="7" width="20.5703125" style="1" customWidth="1"/>
    <col min="8" max="8" width="80.28515625" style="1" customWidth="1"/>
    <col min="9" max="9" width="13.85546875" style="1" hidden="1" customWidth="1"/>
    <col min="10" max="10" width="7.28515625" style="5" hidden="1" customWidth="1"/>
    <col min="11" max="11" width="9.7109375" style="1" hidden="1" customWidth="1"/>
    <col min="12" max="12" width="8.140625" style="3" hidden="1" customWidth="1"/>
    <col min="13" max="13" width="7.140625" style="3" hidden="1" customWidth="1"/>
    <col min="14" max="14" width="9.7109375" style="4" hidden="1" customWidth="1"/>
    <col min="15" max="15" width="8.7109375" style="3" hidden="1" customWidth="1"/>
    <col min="16" max="16" width="11.85546875" style="4" customWidth="1"/>
    <col min="17" max="17" width="8.140625" style="71" hidden="1" customWidth="1"/>
    <col min="18" max="18" width="13" style="7" hidden="1" customWidth="1"/>
    <col min="19" max="19" width="8.85546875" hidden="1" customWidth="1"/>
    <col min="20" max="20" width="7.42578125" style="334" hidden="1" customWidth="1"/>
    <col min="21" max="21" width="14.28515625" hidden="1" customWidth="1"/>
    <col min="22" max="22" width="15.42578125" hidden="1" customWidth="1"/>
    <col min="23" max="23" width="12.28515625" hidden="1" customWidth="1"/>
    <col min="24" max="24" width="8.28515625" hidden="1" customWidth="1"/>
    <col min="25" max="25" width="13" customWidth="1"/>
  </cols>
  <sheetData>
    <row r="1" spans="1:25" ht="24" thickBot="1" x14ac:dyDescent="0.3">
      <c r="A1" s="104" t="s">
        <v>1028</v>
      </c>
      <c r="Q1" s="105" t="s">
        <v>1029</v>
      </c>
    </row>
    <row r="2" spans="1:25" ht="24" thickBot="1" x14ac:dyDescent="0.3">
      <c r="A2" s="104" t="s">
        <v>1327</v>
      </c>
      <c r="T2" s="739" t="s">
        <v>1162</v>
      </c>
      <c r="U2" s="740"/>
      <c r="V2" s="741"/>
      <c r="W2" s="737" t="s">
        <v>1163</v>
      </c>
      <c r="X2" s="738"/>
      <c r="Y2" s="589"/>
    </row>
    <row r="3" spans="1:25" ht="73.5" customHeight="1" x14ac:dyDescent="0.25">
      <c r="A3" s="616" t="s">
        <v>711</v>
      </c>
      <c r="B3" s="614" t="s">
        <v>729</v>
      </c>
      <c r="C3" s="615" t="s">
        <v>712</v>
      </c>
      <c r="D3" s="591" t="s">
        <v>713</v>
      </c>
      <c r="E3" s="615" t="s">
        <v>1030</v>
      </c>
      <c r="F3" s="614" t="s">
        <v>990</v>
      </c>
      <c r="G3" s="614" t="s">
        <v>714</v>
      </c>
      <c r="H3" s="615" t="s">
        <v>707</v>
      </c>
      <c r="I3" s="614" t="s">
        <v>715</v>
      </c>
      <c r="J3" s="593" t="s">
        <v>716</v>
      </c>
      <c r="K3" s="614" t="s">
        <v>994</v>
      </c>
      <c r="L3" s="594" t="s">
        <v>997</v>
      </c>
      <c r="M3" s="594" t="s">
        <v>728</v>
      </c>
      <c r="N3" s="595" t="s">
        <v>717</v>
      </c>
      <c r="O3" s="596" t="s">
        <v>0</v>
      </c>
      <c r="P3" s="595" t="s">
        <v>709</v>
      </c>
      <c r="Q3" s="633" t="s">
        <v>1031</v>
      </c>
      <c r="R3" s="633" t="s">
        <v>1018</v>
      </c>
      <c r="S3" s="648" t="s">
        <v>1032</v>
      </c>
      <c r="T3" s="598" t="s">
        <v>1151</v>
      </c>
      <c r="U3" s="390" t="s">
        <v>1152</v>
      </c>
      <c r="V3" s="390" t="s">
        <v>1164</v>
      </c>
      <c r="W3" s="599" t="s">
        <v>1152</v>
      </c>
      <c r="X3" s="600" t="s">
        <v>1164</v>
      </c>
      <c r="Y3" s="601" t="s">
        <v>1374</v>
      </c>
    </row>
    <row r="4" spans="1:25" ht="14.25" customHeight="1" thickBot="1" x14ac:dyDescent="0.3">
      <c r="A4" s="660"/>
      <c r="B4" s="13"/>
      <c r="C4" s="14"/>
      <c r="D4" s="34"/>
      <c r="E4" s="14"/>
      <c r="F4" s="13"/>
      <c r="G4" s="13"/>
      <c r="H4" s="14"/>
      <c r="I4" s="13"/>
      <c r="J4" s="35"/>
      <c r="K4" s="13"/>
      <c r="L4" s="30"/>
      <c r="M4" s="30"/>
      <c r="N4" s="31"/>
      <c r="O4" s="32"/>
      <c r="P4" s="31"/>
      <c r="Q4" s="30"/>
      <c r="R4" s="31"/>
      <c r="S4" s="22">
        <v>516</v>
      </c>
      <c r="T4" s="397"/>
      <c r="U4" s="398"/>
      <c r="V4" s="397"/>
      <c r="W4" s="352"/>
      <c r="X4" s="353"/>
      <c r="Y4" s="661"/>
    </row>
    <row r="5" spans="1:25" x14ac:dyDescent="0.25">
      <c r="A5" s="610" t="s">
        <v>1012</v>
      </c>
      <c r="B5" s="13"/>
      <c r="C5" s="14"/>
      <c r="D5" s="34"/>
      <c r="E5" s="14"/>
      <c r="F5" s="13"/>
      <c r="G5" s="13"/>
      <c r="H5" s="14"/>
      <c r="I5" s="13"/>
      <c r="J5" s="35"/>
      <c r="K5" s="13"/>
      <c r="L5" s="30"/>
      <c r="M5" s="30"/>
      <c r="N5" s="31"/>
      <c r="O5" s="32"/>
      <c r="P5" s="31"/>
      <c r="Q5" s="30"/>
      <c r="R5" s="31"/>
      <c r="S5" s="22">
        <v>636</v>
      </c>
      <c r="T5" s="335"/>
      <c r="U5" s="31"/>
      <c r="V5" s="32"/>
      <c r="W5" s="54"/>
      <c r="X5" s="55"/>
      <c r="Y5" s="602"/>
    </row>
    <row r="6" spans="1:25" ht="185.25" customHeight="1" x14ac:dyDescent="0.25">
      <c r="A6" s="611" t="s">
        <v>836</v>
      </c>
      <c r="B6" s="82" t="s">
        <v>274</v>
      </c>
      <c r="C6" s="83">
        <v>57600</v>
      </c>
      <c r="D6" s="82" t="s">
        <v>293</v>
      </c>
      <c r="E6" s="82" t="s">
        <v>294</v>
      </c>
      <c r="F6" s="82" t="s">
        <v>720</v>
      </c>
      <c r="G6" s="82" t="s">
        <v>295</v>
      </c>
      <c r="H6" s="82" t="s">
        <v>296</v>
      </c>
      <c r="I6" s="82" t="s">
        <v>58</v>
      </c>
      <c r="J6" s="84">
        <v>1.2</v>
      </c>
      <c r="K6" s="82" t="s">
        <v>14</v>
      </c>
      <c r="L6" s="83" t="s">
        <v>708</v>
      </c>
      <c r="M6" s="83" t="s">
        <v>708</v>
      </c>
      <c r="N6" s="85">
        <v>525</v>
      </c>
      <c r="O6" s="83">
        <v>9</v>
      </c>
      <c r="P6" s="85">
        <v>4725</v>
      </c>
      <c r="Q6" s="83">
        <v>296</v>
      </c>
      <c r="R6" s="85" t="s">
        <v>996</v>
      </c>
      <c r="S6" s="29">
        <v>814</v>
      </c>
      <c r="T6" s="336"/>
      <c r="U6" s="85"/>
      <c r="V6" s="83"/>
      <c r="W6" s="402">
        <f t="shared" ref="W6:W38" si="0">U6</f>
        <v>0</v>
      </c>
      <c r="X6" s="358"/>
      <c r="Y6" s="662">
        <f t="shared" ref="Y6:Y38" si="1">W6</f>
        <v>0</v>
      </c>
    </row>
    <row r="7" spans="1:25" ht="109.5" customHeight="1" x14ac:dyDescent="0.25">
      <c r="A7" s="612" t="s">
        <v>837</v>
      </c>
      <c r="B7" s="87" t="s">
        <v>274</v>
      </c>
      <c r="C7" s="88">
        <v>58020</v>
      </c>
      <c r="D7" s="87" t="s">
        <v>297</v>
      </c>
      <c r="E7" s="87" t="s">
        <v>298</v>
      </c>
      <c r="F7" s="87" t="s">
        <v>720</v>
      </c>
      <c r="G7" s="87" t="s">
        <v>299</v>
      </c>
      <c r="H7" s="87" t="s">
        <v>1084</v>
      </c>
      <c r="I7" s="87" t="s">
        <v>301</v>
      </c>
      <c r="J7" s="89">
        <v>1.2</v>
      </c>
      <c r="K7" s="87" t="s">
        <v>14</v>
      </c>
      <c r="L7" s="88" t="s">
        <v>708</v>
      </c>
      <c r="M7" s="88" t="s">
        <v>708</v>
      </c>
      <c r="N7" s="90">
        <v>699</v>
      </c>
      <c r="O7" s="88">
        <v>2</v>
      </c>
      <c r="P7" s="90">
        <v>1398</v>
      </c>
      <c r="Q7" s="88">
        <v>295</v>
      </c>
      <c r="R7" s="90" t="s">
        <v>996</v>
      </c>
      <c r="S7" s="29">
        <v>636</v>
      </c>
      <c r="T7" s="337">
        <v>10</v>
      </c>
      <c r="U7" s="90">
        <v>1398</v>
      </c>
      <c r="V7" s="88"/>
      <c r="W7" s="402">
        <f t="shared" si="0"/>
        <v>1398</v>
      </c>
      <c r="X7" s="358"/>
      <c r="Y7" s="662">
        <f t="shared" si="1"/>
        <v>1398</v>
      </c>
    </row>
    <row r="8" spans="1:25" ht="90" x14ac:dyDescent="0.25">
      <c r="A8" s="611" t="s">
        <v>838</v>
      </c>
      <c r="B8" s="82" t="s">
        <v>274</v>
      </c>
      <c r="C8" s="83">
        <v>58020</v>
      </c>
      <c r="D8" s="82" t="s">
        <v>297</v>
      </c>
      <c r="E8" s="82" t="s">
        <v>298</v>
      </c>
      <c r="F8" s="82" t="s">
        <v>720</v>
      </c>
      <c r="G8" s="82" t="s">
        <v>302</v>
      </c>
      <c r="H8" s="82" t="s">
        <v>303</v>
      </c>
      <c r="I8" s="82" t="s">
        <v>301</v>
      </c>
      <c r="J8" s="84">
        <v>1.2</v>
      </c>
      <c r="K8" s="82" t="s">
        <v>14</v>
      </c>
      <c r="L8" s="83" t="s">
        <v>708</v>
      </c>
      <c r="M8" s="83" t="s">
        <v>708</v>
      </c>
      <c r="N8" s="85">
        <v>650</v>
      </c>
      <c r="O8" s="83">
        <v>2</v>
      </c>
      <c r="P8" s="85">
        <v>1300</v>
      </c>
      <c r="Q8" s="83">
        <v>295</v>
      </c>
      <c r="R8" s="85" t="s">
        <v>996</v>
      </c>
      <c r="S8" s="29">
        <v>675</v>
      </c>
      <c r="T8" s="336">
        <v>11</v>
      </c>
      <c r="U8" s="85">
        <v>1300</v>
      </c>
      <c r="V8" s="83"/>
      <c r="W8" s="402">
        <f t="shared" si="0"/>
        <v>1300</v>
      </c>
      <c r="X8" s="358"/>
      <c r="Y8" s="662">
        <f t="shared" si="1"/>
        <v>1300</v>
      </c>
    </row>
    <row r="9" spans="1:25" ht="275.25" customHeight="1" x14ac:dyDescent="0.25">
      <c r="A9" s="612" t="s">
        <v>839</v>
      </c>
      <c r="B9" s="87" t="s">
        <v>274</v>
      </c>
      <c r="C9" s="88">
        <v>58020</v>
      </c>
      <c r="D9" s="87" t="s">
        <v>297</v>
      </c>
      <c r="E9" s="87" t="s">
        <v>298</v>
      </c>
      <c r="F9" s="87" t="s">
        <v>720</v>
      </c>
      <c r="G9" s="87" t="s">
        <v>304</v>
      </c>
      <c r="H9" s="87" t="s">
        <v>305</v>
      </c>
      <c r="I9" s="87" t="s">
        <v>301</v>
      </c>
      <c r="J9" s="89">
        <v>1.2</v>
      </c>
      <c r="K9" s="87" t="s">
        <v>14</v>
      </c>
      <c r="L9" s="88" t="s">
        <v>708</v>
      </c>
      <c r="M9" s="88" t="s">
        <v>708</v>
      </c>
      <c r="N9" s="90">
        <v>3200</v>
      </c>
      <c r="O9" s="88">
        <v>1</v>
      </c>
      <c r="P9" s="90">
        <v>3200</v>
      </c>
      <c r="Q9" s="88">
        <v>295</v>
      </c>
      <c r="R9" s="90" t="s">
        <v>996</v>
      </c>
      <c r="S9" s="22">
        <v>679</v>
      </c>
      <c r="T9" s="337"/>
      <c r="U9" s="90">
        <v>0</v>
      </c>
      <c r="V9" s="88"/>
      <c r="W9" s="402">
        <f t="shared" si="0"/>
        <v>0</v>
      </c>
      <c r="X9" s="358"/>
      <c r="Y9" s="662">
        <f t="shared" si="1"/>
        <v>0</v>
      </c>
    </row>
    <row r="10" spans="1:25" ht="210" x14ac:dyDescent="0.25">
      <c r="A10" s="611" t="s">
        <v>844</v>
      </c>
      <c r="B10" s="82" t="s">
        <v>274</v>
      </c>
      <c r="C10" s="83">
        <v>58020</v>
      </c>
      <c r="D10" s="82" t="s">
        <v>314</v>
      </c>
      <c r="E10" s="82" t="s">
        <v>315</v>
      </c>
      <c r="F10" s="82" t="s">
        <v>720</v>
      </c>
      <c r="G10" s="82" t="s">
        <v>316</v>
      </c>
      <c r="H10" s="82" t="s">
        <v>317</v>
      </c>
      <c r="I10" s="82" t="s">
        <v>301</v>
      </c>
      <c r="J10" s="84" t="s">
        <v>174</v>
      </c>
      <c r="K10" s="82" t="s">
        <v>14</v>
      </c>
      <c r="L10" s="83" t="s">
        <v>708</v>
      </c>
      <c r="M10" s="83" t="s">
        <v>708</v>
      </c>
      <c r="N10" s="85">
        <v>10031</v>
      </c>
      <c r="O10" s="83">
        <v>1</v>
      </c>
      <c r="P10" s="85">
        <v>10031</v>
      </c>
      <c r="Q10" s="83">
        <v>371</v>
      </c>
      <c r="R10" s="85" t="s">
        <v>995</v>
      </c>
      <c r="S10" s="29">
        <v>688</v>
      </c>
      <c r="T10" s="336">
        <v>12</v>
      </c>
      <c r="U10" s="85">
        <v>10031</v>
      </c>
      <c r="V10" s="83"/>
      <c r="W10" s="402">
        <f t="shared" si="0"/>
        <v>10031</v>
      </c>
      <c r="X10" s="358"/>
      <c r="Y10" s="662">
        <f t="shared" si="1"/>
        <v>10031</v>
      </c>
    </row>
    <row r="11" spans="1:25" ht="105" x14ac:dyDescent="0.25">
      <c r="A11" s="612" t="s">
        <v>845</v>
      </c>
      <c r="B11" s="87" t="s">
        <v>274</v>
      </c>
      <c r="C11" s="88">
        <v>58020</v>
      </c>
      <c r="D11" s="87" t="s">
        <v>314</v>
      </c>
      <c r="E11" s="87" t="s">
        <v>315</v>
      </c>
      <c r="F11" s="87" t="s">
        <v>720</v>
      </c>
      <c r="G11" s="87" t="s">
        <v>318</v>
      </c>
      <c r="H11" s="87" t="s">
        <v>1085</v>
      </c>
      <c r="I11" s="87" t="s">
        <v>301</v>
      </c>
      <c r="J11" s="89" t="s">
        <v>174</v>
      </c>
      <c r="K11" s="87" t="s">
        <v>14</v>
      </c>
      <c r="L11" s="88" t="s">
        <v>708</v>
      </c>
      <c r="M11" s="88" t="s">
        <v>708</v>
      </c>
      <c r="N11" s="90">
        <v>1139</v>
      </c>
      <c r="O11" s="88">
        <v>3</v>
      </c>
      <c r="P11" s="90">
        <v>3417</v>
      </c>
      <c r="Q11" s="88">
        <v>371</v>
      </c>
      <c r="R11" s="90" t="s">
        <v>995</v>
      </c>
      <c r="S11" s="22">
        <v>689</v>
      </c>
      <c r="T11" s="337">
        <v>13</v>
      </c>
      <c r="U11" s="90">
        <v>3417</v>
      </c>
      <c r="V11" s="88"/>
      <c r="W11" s="402">
        <f t="shared" si="0"/>
        <v>3417</v>
      </c>
      <c r="X11" s="358"/>
      <c r="Y11" s="662">
        <f t="shared" si="1"/>
        <v>3417</v>
      </c>
    </row>
    <row r="12" spans="1:25" ht="90" x14ac:dyDescent="0.25">
      <c r="A12" s="612" t="s">
        <v>851</v>
      </c>
      <c r="B12" s="87" t="s">
        <v>274</v>
      </c>
      <c r="C12" s="88">
        <v>58020</v>
      </c>
      <c r="D12" s="87" t="s">
        <v>314</v>
      </c>
      <c r="E12" s="87" t="s">
        <v>315</v>
      </c>
      <c r="F12" s="87" t="s">
        <v>720</v>
      </c>
      <c r="G12" s="87" t="s">
        <v>331</v>
      </c>
      <c r="H12" s="87" t="s">
        <v>1379</v>
      </c>
      <c r="I12" s="87" t="s">
        <v>301</v>
      </c>
      <c r="J12" s="89" t="s">
        <v>174</v>
      </c>
      <c r="K12" s="87" t="s">
        <v>14</v>
      </c>
      <c r="L12" s="88" t="s">
        <v>708</v>
      </c>
      <c r="M12" s="88" t="s">
        <v>708</v>
      </c>
      <c r="N12" s="90">
        <v>699</v>
      </c>
      <c r="O12" s="88">
        <v>2</v>
      </c>
      <c r="P12" s="90">
        <v>1398</v>
      </c>
      <c r="Q12" s="88">
        <v>371</v>
      </c>
      <c r="R12" s="90" t="s">
        <v>995</v>
      </c>
      <c r="S12" s="22">
        <v>695</v>
      </c>
      <c r="T12" s="337">
        <v>14</v>
      </c>
      <c r="U12" s="90">
        <v>1398</v>
      </c>
      <c r="V12" s="88"/>
      <c r="W12" s="402">
        <f t="shared" si="0"/>
        <v>1398</v>
      </c>
      <c r="X12" s="358"/>
      <c r="Y12" s="662">
        <f t="shared" si="1"/>
        <v>1398</v>
      </c>
    </row>
    <row r="13" spans="1:25" ht="195" x14ac:dyDescent="0.25">
      <c r="A13" s="612" t="s">
        <v>859</v>
      </c>
      <c r="B13" s="87" t="s">
        <v>344</v>
      </c>
      <c r="C13" s="88">
        <v>58305</v>
      </c>
      <c r="D13" s="87" t="s">
        <v>345</v>
      </c>
      <c r="E13" s="87" t="s">
        <v>346</v>
      </c>
      <c r="F13" s="87" t="s">
        <v>720</v>
      </c>
      <c r="G13" s="87" t="s">
        <v>358</v>
      </c>
      <c r="H13" s="87" t="s">
        <v>1086</v>
      </c>
      <c r="I13" s="87" t="s">
        <v>58</v>
      </c>
      <c r="J13" s="89" t="s">
        <v>360</v>
      </c>
      <c r="K13" s="87" t="s">
        <v>361</v>
      </c>
      <c r="L13" s="88" t="s">
        <v>710</v>
      </c>
      <c r="M13" s="88" t="s">
        <v>708</v>
      </c>
      <c r="N13" s="90">
        <v>66700</v>
      </c>
      <c r="O13" s="88">
        <v>1</v>
      </c>
      <c r="P13" s="90">
        <v>66700</v>
      </c>
      <c r="Q13" s="88">
        <v>400</v>
      </c>
      <c r="R13" s="90" t="s">
        <v>995</v>
      </c>
      <c r="S13" s="29">
        <v>694</v>
      </c>
      <c r="T13" s="337"/>
      <c r="U13" s="90"/>
      <c r="V13" s="88"/>
      <c r="W13" s="402">
        <f t="shared" si="0"/>
        <v>0</v>
      </c>
      <c r="X13" s="358"/>
      <c r="Y13" s="662">
        <f t="shared" si="1"/>
        <v>0</v>
      </c>
    </row>
    <row r="14" spans="1:25" ht="150" x14ac:dyDescent="0.25">
      <c r="A14" s="612" t="s">
        <v>861</v>
      </c>
      <c r="B14" s="87" t="s">
        <v>344</v>
      </c>
      <c r="C14" s="88">
        <v>54103</v>
      </c>
      <c r="D14" s="87" t="s">
        <v>345</v>
      </c>
      <c r="E14" s="87" t="s">
        <v>346</v>
      </c>
      <c r="F14" s="87" t="s">
        <v>720</v>
      </c>
      <c r="G14" s="87" t="s">
        <v>364</v>
      </c>
      <c r="H14" s="87" t="s">
        <v>365</v>
      </c>
      <c r="I14" s="87" t="s">
        <v>58</v>
      </c>
      <c r="J14" s="89" t="s">
        <v>366</v>
      </c>
      <c r="K14" s="87" t="s">
        <v>89</v>
      </c>
      <c r="L14" s="88" t="s">
        <v>708</v>
      </c>
      <c r="M14" s="88" t="s">
        <v>708</v>
      </c>
      <c r="N14" s="90">
        <v>100000</v>
      </c>
      <c r="O14" s="88">
        <v>1</v>
      </c>
      <c r="P14" s="90">
        <v>100000</v>
      </c>
      <c r="Q14" s="88">
        <v>404</v>
      </c>
      <c r="R14" s="90" t="s">
        <v>996</v>
      </c>
      <c r="S14" s="22">
        <v>693</v>
      </c>
      <c r="T14" s="337"/>
      <c r="U14" s="90"/>
      <c r="V14" s="88"/>
      <c r="W14" s="402">
        <f t="shared" si="0"/>
        <v>0</v>
      </c>
      <c r="X14" s="358"/>
      <c r="Y14" s="662">
        <f t="shared" si="1"/>
        <v>0</v>
      </c>
    </row>
    <row r="15" spans="1:25" ht="60" x14ac:dyDescent="0.25">
      <c r="A15" s="611" t="s">
        <v>862</v>
      </c>
      <c r="B15" s="82" t="s">
        <v>344</v>
      </c>
      <c r="C15" s="83">
        <v>54103</v>
      </c>
      <c r="D15" s="82" t="s">
        <v>345</v>
      </c>
      <c r="E15" s="82" t="s">
        <v>346</v>
      </c>
      <c r="F15" s="82" t="s">
        <v>720</v>
      </c>
      <c r="G15" s="82" t="s">
        <v>367</v>
      </c>
      <c r="H15" s="82" t="s">
        <v>368</v>
      </c>
      <c r="I15" s="82" t="s">
        <v>41</v>
      </c>
      <c r="J15" s="84" t="s">
        <v>369</v>
      </c>
      <c r="K15" s="82" t="s">
        <v>14</v>
      </c>
      <c r="L15" s="83" t="s">
        <v>708</v>
      </c>
      <c r="M15" s="83" t="s">
        <v>708</v>
      </c>
      <c r="N15" s="85">
        <v>4663</v>
      </c>
      <c r="O15" s="83">
        <v>1</v>
      </c>
      <c r="P15" s="85">
        <v>4663</v>
      </c>
      <c r="Q15" s="83">
        <v>405</v>
      </c>
      <c r="R15" s="85" t="s">
        <v>996</v>
      </c>
      <c r="S15" s="22">
        <v>549</v>
      </c>
      <c r="T15" s="336"/>
      <c r="U15" s="85"/>
      <c r="V15" s="83"/>
      <c r="W15" s="402">
        <f t="shared" si="0"/>
        <v>0</v>
      </c>
      <c r="X15" s="358"/>
      <c r="Y15" s="662">
        <f t="shared" si="1"/>
        <v>0</v>
      </c>
    </row>
    <row r="16" spans="1:25" ht="150" x14ac:dyDescent="0.25">
      <c r="A16" s="612" t="s">
        <v>863</v>
      </c>
      <c r="B16" s="87" t="s">
        <v>344</v>
      </c>
      <c r="C16" s="88">
        <v>53100</v>
      </c>
      <c r="D16" s="87" t="s">
        <v>345</v>
      </c>
      <c r="E16" s="87" t="s">
        <v>346</v>
      </c>
      <c r="F16" s="87" t="s">
        <v>720</v>
      </c>
      <c r="G16" s="87" t="s">
        <v>370</v>
      </c>
      <c r="H16" s="87" t="s">
        <v>371</v>
      </c>
      <c r="I16" s="87" t="s">
        <v>58</v>
      </c>
      <c r="J16" s="89" t="s">
        <v>369</v>
      </c>
      <c r="K16" s="87" t="s">
        <v>89</v>
      </c>
      <c r="L16" s="88" t="s">
        <v>708</v>
      </c>
      <c r="M16" s="88" t="s">
        <v>708</v>
      </c>
      <c r="N16" s="90">
        <v>25000</v>
      </c>
      <c r="O16" s="88">
        <v>1</v>
      </c>
      <c r="P16" s="90">
        <v>25000</v>
      </c>
      <c r="Q16" s="88">
        <v>405</v>
      </c>
      <c r="R16" s="90" t="s">
        <v>996</v>
      </c>
      <c r="S16" s="22">
        <v>516</v>
      </c>
      <c r="T16" s="337"/>
      <c r="U16" s="90"/>
      <c r="V16" s="88"/>
      <c r="W16" s="402">
        <f t="shared" si="0"/>
        <v>0</v>
      </c>
      <c r="X16" s="358"/>
      <c r="Y16" s="662">
        <f t="shared" si="1"/>
        <v>0</v>
      </c>
    </row>
    <row r="17" spans="1:25" ht="109.5" customHeight="1" x14ac:dyDescent="0.25">
      <c r="A17" s="611" t="s">
        <v>864</v>
      </c>
      <c r="B17" s="82" t="s">
        <v>344</v>
      </c>
      <c r="C17" s="83">
        <v>54103</v>
      </c>
      <c r="D17" s="82" t="s">
        <v>352</v>
      </c>
      <c r="E17" s="82" t="s">
        <v>353</v>
      </c>
      <c r="F17" s="82" t="s">
        <v>720</v>
      </c>
      <c r="G17" s="82" t="s">
        <v>372</v>
      </c>
      <c r="H17" s="82" t="s">
        <v>373</v>
      </c>
      <c r="I17" s="82" t="s">
        <v>58</v>
      </c>
      <c r="J17" s="84" t="s">
        <v>369</v>
      </c>
      <c r="K17" s="82" t="s">
        <v>89</v>
      </c>
      <c r="L17" s="83" t="s">
        <v>708</v>
      </c>
      <c r="M17" s="83" t="s">
        <v>708</v>
      </c>
      <c r="N17" s="85">
        <v>5000</v>
      </c>
      <c r="O17" s="83">
        <v>1</v>
      </c>
      <c r="P17" s="85">
        <v>5000</v>
      </c>
      <c r="Q17" s="83">
        <v>405</v>
      </c>
      <c r="R17" s="85" t="s">
        <v>996</v>
      </c>
      <c r="S17" s="22">
        <v>589</v>
      </c>
      <c r="T17" s="336"/>
      <c r="U17" s="85"/>
      <c r="V17" s="83"/>
      <c r="W17" s="402">
        <f t="shared" si="0"/>
        <v>0</v>
      </c>
      <c r="X17" s="358"/>
      <c r="Y17" s="662">
        <f t="shared" si="1"/>
        <v>0</v>
      </c>
    </row>
    <row r="18" spans="1:25" ht="180" x14ac:dyDescent="0.25">
      <c r="A18" s="611" t="s">
        <v>870</v>
      </c>
      <c r="B18" s="82" t="s">
        <v>344</v>
      </c>
      <c r="C18" s="83">
        <v>58305</v>
      </c>
      <c r="D18" s="82" t="s">
        <v>345</v>
      </c>
      <c r="E18" s="82" t="s">
        <v>346</v>
      </c>
      <c r="F18" s="82" t="s">
        <v>720</v>
      </c>
      <c r="G18" s="82" t="s">
        <v>385</v>
      </c>
      <c r="H18" s="82" t="s">
        <v>386</v>
      </c>
      <c r="I18" s="82" t="s">
        <v>301</v>
      </c>
      <c r="J18" s="84" t="s">
        <v>360</v>
      </c>
      <c r="K18" s="82" t="s">
        <v>361</v>
      </c>
      <c r="L18" s="83" t="s">
        <v>710</v>
      </c>
      <c r="M18" s="83" t="s">
        <v>708</v>
      </c>
      <c r="N18" s="85">
        <v>25000</v>
      </c>
      <c r="O18" s="83">
        <v>1</v>
      </c>
      <c r="P18" s="85">
        <v>25000</v>
      </c>
      <c r="Q18" s="83">
        <v>400</v>
      </c>
      <c r="R18" s="85" t="s">
        <v>995</v>
      </c>
      <c r="S18" s="22">
        <v>696</v>
      </c>
      <c r="T18" s="336">
        <v>15</v>
      </c>
      <c r="U18" s="85">
        <v>25000</v>
      </c>
      <c r="V18" s="83"/>
      <c r="W18" s="402">
        <f t="shared" si="0"/>
        <v>25000</v>
      </c>
      <c r="X18" s="358"/>
      <c r="Y18" s="662">
        <f t="shared" si="1"/>
        <v>25000</v>
      </c>
    </row>
    <row r="19" spans="1:25" ht="105" x14ac:dyDescent="0.25">
      <c r="A19" s="612" t="s">
        <v>871</v>
      </c>
      <c r="B19" s="87" t="s">
        <v>344</v>
      </c>
      <c r="C19" s="88">
        <v>57720</v>
      </c>
      <c r="D19" s="87" t="s">
        <v>345</v>
      </c>
      <c r="E19" s="87" t="s">
        <v>346</v>
      </c>
      <c r="F19" s="87" t="s">
        <v>720</v>
      </c>
      <c r="G19" s="87" t="s">
        <v>387</v>
      </c>
      <c r="H19" s="87" t="s">
        <v>388</v>
      </c>
      <c r="I19" s="87" t="s">
        <v>41</v>
      </c>
      <c r="J19" s="89" t="s">
        <v>366</v>
      </c>
      <c r="K19" s="87" t="s">
        <v>89</v>
      </c>
      <c r="L19" s="88" t="s">
        <v>708</v>
      </c>
      <c r="M19" s="88" t="s">
        <v>708</v>
      </c>
      <c r="N19" s="90">
        <v>15000</v>
      </c>
      <c r="O19" s="88">
        <v>1</v>
      </c>
      <c r="P19" s="90">
        <v>15000</v>
      </c>
      <c r="Q19" s="88">
        <v>404</v>
      </c>
      <c r="R19" s="90" t="s">
        <v>996</v>
      </c>
      <c r="S19" s="29">
        <v>553</v>
      </c>
      <c r="T19" s="337"/>
      <c r="U19" s="90"/>
      <c r="V19" s="88"/>
      <c r="W19" s="402">
        <f t="shared" si="0"/>
        <v>0</v>
      </c>
      <c r="X19" s="358"/>
      <c r="Y19" s="662">
        <f t="shared" si="1"/>
        <v>0</v>
      </c>
    </row>
    <row r="20" spans="1:25" ht="60" customHeight="1" x14ac:dyDescent="0.25">
      <c r="A20" s="611" t="s">
        <v>872</v>
      </c>
      <c r="B20" s="82" t="s">
        <v>344</v>
      </c>
      <c r="C20" s="83">
        <v>53300</v>
      </c>
      <c r="D20" s="82" t="s">
        <v>345</v>
      </c>
      <c r="E20" s="82" t="s">
        <v>346</v>
      </c>
      <c r="F20" s="82" t="s">
        <v>720</v>
      </c>
      <c r="G20" s="82" t="s">
        <v>389</v>
      </c>
      <c r="H20" s="82" t="s">
        <v>390</v>
      </c>
      <c r="I20" s="82" t="s">
        <v>41</v>
      </c>
      <c r="J20" s="84" t="s">
        <v>366</v>
      </c>
      <c r="K20" s="82" t="s">
        <v>89</v>
      </c>
      <c r="L20" s="83" t="s">
        <v>708</v>
      </c>
      <c r="M20" s="83" t="s">
        <v>708</v>
      </c>
      <c r="N20" s="85">
        <v>7500</v>
      </c>
      <c r="O20" s="83">
        <v>1</v>
      </c>
      <c r="P20" s="85">
        <v>7500</v>
      </c>
      <c r="Q20" s="83">
        <v>404</v>
      </c>
      <c r="R20" s="85" t="s">
        <v>996</v>
      </c>
      <c r="S20" s="22">
        <v>553</v>
      </c>
      <c r="T20" s="336"/>
      <c r="U20" s="85"/>
      <c r="V20" s="83"/>
      <c r="W20" s="402">
        <f t="shared" si="0"/>
        <v>0</v>
      </c>
      <c r="X20" s="358"/>
      <c r="Y20" s="662">
        <f t="shared" si="1"/>
        <v>0</v>
      </c>
    </row>
    <row r="21" spans="1:25" ht="210" x14ac:dyDescent="0.25">
      <c r="A21" s="611" t="s">
        <v>874</v>
      </c>
      <c r="B21" s="82" t="s">
        <v>344</v>
      </c>
      <c r="C21" s="83">
        <v>53100</v>
      </c>
      <c r="D21" s="82" t="s">
        <v>345</v>
      </c>
      <c r="E21" s="82" t="s">
        <v>346</v>
      </c>
      <c r="F21" s="82" t="s">
        <v>720</v>
      </c>
      <c r="G21" s="82" t="s">
        <v>1000</v>
      </c>
      <c r="H21" s="82" t="s">
        <v>393</v>
      </c>
      <c r="I21" s="82" t="s">
        <v>58</v>
      </c>
      <c r="J21" s="84" t="s">
        <v>369</v>
      </c>
      <c r="K21" s="82" t="s">
        <v>89</v>
      </c>
      <c r="L21" s="83" t="s">
        <v>708</v>
      </c>
      <c r="M21" s="83" t="s">
        <v>708</v>
      </c>
      <c r="N21" s="85">
        <v>96000</v>
      </c>
      <c r="O21" s="83">
        <v>1</v>
      </c>
      <c r="P21" s="85">
        <v>96000</v>
      </c>
      <c r="Q21" s="83">
        <v>405</v>
      </c>
      <c r="R21" s="85" t="s">
        <v>996</v>
      </c>
      <c r="S21" s="29">
        <v>589</v>
      </c>
      <c r="T21" s="336"/>
      <c r="U21" s="85"/>
      <c r="V21" s="83"/>
      <c r="W21" s="402">
        <f t="shared" si="0"/>
        <v>0</v>
      </c>
      <c r="X21" s="358"/>
      <c r="Y21" s="662">
        <f t="shared" si="1"/>
        <v>0</v>
      </c>
    </row>
    <row r="22" spans="1:25" ht="48.75" customHeight="1" x14ac:dyDescent="0.25">
      <c r="A22" s="612" t="s">
        <v>940</v>
      </c>
      <c r="B22" s="87" t="s">
        <v>568</v>
      </c>
      <c r="C22" s="88">
        <v>54103</v>
      </c>
      <c r="D22" s="87" t="s">
        <v>569</v>
      </c>
      <c r="E22" s="87" t="s">
        <v>570</v>
      </c>
      <c r="F22" s="87" t="s">
        <v>720</v>
      </c>
      <c r="G22" s="87" t="s">
        <v>576</v>
      </c>
      <c r="H22" s="87" t="s">
        <v>1087</v>
      </c>
      <c r="I22" s="87" t="s">
        <v>41</v>
      </c>
      <c r="J22" s="89" t="s">
        <v>573</v>
      </c>
      <c r="K22" s="87" t="s">
        <v>14</v>
      </c>
      <c r="L22" s="88" t="s">
        <v>708</v>
      </c>
      <c r="M22" s="88" t="s">
        <v>708</v>
      </c>
      <c r="N22" s="90">
        <v>1600</v>
      </c>
      <c r="O22" s="88">
        <v>8</v>
      </c>
      <c r="P22" s="90">
        <v>12800</v>
      </c>
      <c r="Q22" s="88">
        <v>320</v>
      </c>
      <c r="R22" s="90" t="s">
        <v>995</v>
      </c>
      <c r="S22" s="22">
        <v>589</v>
      </c>
      <c r="T22" s="337"/>
      <c r="U22" s="90"/>
      <c r="V22" s="88"/>
      <c r="W22" s="402">
        <f t="shared" si="0"/>
        <v>0</v>
      </c>
      <c r="X22" s="358"/>
      <c r="Y22" s="662">
        <f t="shared" si="1"/>
        <v>0</v>
      </c>
    </row>
    <row r="23" spans="1:25" ht="49.5" customHeight="1" x14ac:dyDescent="0.25">
      <c r="A23" s="611" t="s">
        <v>941</v>
      </c>
      <c r="B23" s="82" t="s">
        <v>568</v>
      </c>
      <c r="C23" s="83">
        <v>54103</v>
      </c>
      <c r="D23" s="82" t="s">
        <v>569</v>
      </c>
      <c r="E23" s="82" t="s">
        <v>570</v>
      </c>
      <c r="F23" s="82" t="s">
        <v>720</v>
      </c>
      <c r="G23" s="82" t="s">
        <v>578</v>
      </c>
      <c r="H23" s="82" t="s">
        <v>579</v>
      </c>
      <c r="I23" s="82" t="s">
        <v>41</v>
      </c>
      <c r="J23" s="84" t="s">
        <v>573</v>
      </c>
      <c r="K23" s="82" t="s">
        <v>14</v>
      </c>
      <c r="L23" s="83" t="s">
        <v>708</v>
      </c>
      <c r="M23" s="83" t="s">
        <v>708</v>
      </c>
      <c r="N23" s="85">
        <v>1200</v>
      </c>
      <c r="O23" s="83">
        <v>1</v>
      </c>
      <c r="P23" s="85">
        <v>1200</v>
      </c>
      <c r="Q23" s="83">
        <v>320</v>
      </c>
      <c r="R23" s="85" t="s">
        <v>995</v>
      </c>
      <c r="S23" s="29">
        <v>575</v>
      </c>
      <c r="T23" s="336"/>
      <c r="U23" s="85"/>
      <c r="V23" s="83"/>
      <c r="W23" s="402">
        <f t="shared" si="0"/>
        <v>0</v>
      </c>
      <c r="X23" s="358"/>
      <c r="Y23" s="662">
        <f t="shared" si="1"/>
        <v>0</v>
      </c>
    </row>
    <row r="24" spans="1:25" ht="95.25" customHeight="1" x14ac:dyDescent="0.25">
      <c r="A24" s="611" t="s">
        <v>929</v>
      </c>
      <c r="B24" s="82" t="s">
        <v>542</v>
      </c>
      <c r="C24" s="83">
        <v>54103</v>
      </c>
      <c r="D24" s="82" t="s">
        <v>543</v>
      </c>
      <c r="E24" s="82" t="s">
        <v>544</v>
      </c>
      <c r="F24" s="82" t="s">
        <v>720</v>
      </c>
      <c r="G24" s="82" t="s">
        <v>547</v>
      </c>
      <c r="H24" s="82" t="s">
        <v>548</v>
      </c>
      <c r="I24" s="82" t="s">
        <v>41</v>
      </c>
      <c r="J24" s="84" t="s">
        <v>549</v>
      </c>
      <c r="K24" s="82" t="s">
        <v>89</v>
      </c>
      <c r="L24" s="83" t="s">
        <v>708</v>
      </c>
      <c r="M24" s="83" t="s">
        <v>708</v>
      </c>
      <c r="N24" s="85">
        <v>500</v>
      </c>
      <c r="O24" s="83">
        <v>3</v>
      </c>
      <c r="P24" s="85">
        <v>1500</v>
      </c>
      <c r="Q24" s="83">
        <v>319</v>
      </c>
      <c r="R24" s="85" t="s">
        <v>996</v>
      </c>
      <c r="S24" s="22">
        <v>575</v>
      </c>
      <c r="T24" s="338"/>
      <c r="U24" s="85"/>
      <c r="V24" s="83"/>
      <c r="W24" s="402">
        <f t="shared" si="0"/>
        <v>0</v>
      </c>
      <c r="X24" s="358"/>
      <c r="Y24" s="662">
        <f t="shared" si="1"/>
        <v>0</v>
      </c>
    </row>
    <row r="25" spans="1:25" ht="54" customHeight="1" x14ac:dyDescent="0.25">
      <c r="A25" s="611" t="s">
        <v>732</v>
      </c>
      <c r="B25" s="82" t="s">
        <v>2</v>
      </c>
      <c r="C25" s="83">
        <v>58020</v>
      </c>
      <c r="D25" s="82" t="s">
        <v>3</v>
      </c>
      <c r="E25" s="82" t="s">
        <v>4</v>
      </c>
      <c r="F25" s="82" t="s">
        <v>720</v>
      </c>
      <c r="G25" s="82" t="s">
        <v>11</v>
      </c>
      <c r="H25" s="82" t="s">
        <v>12</v>
      </c>
      <c r="I25" s="82" t="s">
        <v>13</v>
      </c>
      <c r="J25" s="84">
        <v>1.2</v>
      </c>
      <c r="K25" s="82" t="s">
        <v>14</v>
      </c>
      <c r="L25" s="83" t="s">
        <v>710</v>
      </c>
      <c r="M25" s="83" t="s">
        <v>710</v>
      </c>
      <c r="N25" s="85">
        <v>10000</v>
      </c>
      <c r="O25" s="83">
        <v>1</v>
      </c>
      <c r="P25" s="85">
        <v>10000</v>
      </c>
      <c r="Q25" s="83">
        <v>336</v>
      </c>
      <c r="R25" s="85" t="s">
        <v>996</v>
      </c>
      <c r="S25" s="22">
        <v>577</v>
      </c>
      <c r="T25" s="336">
        <v>1</v>
      </c>
      <c r="U25" s="85">
        <v>10000</v>
      </c>
      <c r="V25" s="83"/>
      <c r="W25" s="402">
        <f t="shared" si="0"/>
        <v>10000</v>
      </c>
      <c r="X25" s="358"/>
      <c r="Y25" s="662">
        <f t="shared" si="1"/>
        <v>10000</v>
      </c>
    </row>
    <row r="26" spans="1:25" ht="51.75" customHeight="1" x14ac:dyDescent="0.25">
      <c r="A26" s="612" t="s">
        <v>733</v>
      </c>
      <c r="B26" s="87" t="s">
        <v>2</v>
      </c>
      <c r="C26" s="88">
        <v>57865</v>
      </c>
      <c r="D26" s="87" t="s">
        <v>3</v>
      </c>
      <c r="E26" s="87" t="s">
        <v>4</v>
      </c>
      <c r="F26" s="87" t="s">
        <v>720</v>
      </c>
      <c r="G26" s="87" t="s">
        <v>11</v>
      </c>
      <c r="H26" s="87" t="s">
        <v>12</v>
      </c>
      <c r="I26" s="87" t="s">
        <v>13</v>
      </c>
      <c r="J26" s="89">
        <v>1.2</v>
      </c>
      <c r="K26" s="87" t="s">
        <v>14</v>
      </c>
      <c r="L26" s="88" t="s">
        <v>710</v>
      </c>
      <c r="M26" s="88" t="s">
        <v>710</v>
      </c>
      <c r="N26" s="90">
        <v>10000</v>
      </c>
      <c r="O26" s="88">
        <v>1</v>
      </c>
      <c r="P26" s="90">
        <v>10000</v>
      </c>
      <c r="Q26" s="88">
        <v>336</v>
      </c>
      <c r="R26" s="90" t="s">
        <v>996</v>
      </c>
      <c r="S26" s="29">
        <v>575</v>
      </c>
      <c r="T26" s="337">
        <v>2</v>
      </c>
      <c r="U26" s="90">
        <v>10000</v>
      </c>
      <c r="V26" s="88"/>
      <c r="W26" s="402">
        <f t="shared" si="0"/>
        <v>10000</v>
      </c>
      <c r="X26" s="358"/>
      <c r="Y26" s="662">
        <f t="shared" si="1"/>
        <v>10000</v>
      </c>
    </row>
    <row r="27" spans="1:25" ht="51" customHeight="1" x14ac:dyDescent="0.25">
      <c r="A27" s="611" t="s">
        <v>734</v>
      </c>
      <c r="B27" s="82" t="s">
        <v>2</v>
      </c>
      <c r="C27" s="83">
        <v>57700</v>
      </c>
      <c r="D27" s="82" t="s">
        <v>3</v>
      </c>
      <c r="E27" s="82" t="s">
        <v>4</v>
      </c>
      <c r="F27" s="82" t="s">
        <v>720</v>
      </c>
      <c r="G27" s="82" t="s">
        <v>11</v>
      </c>
      <c r="H27" s="82" t="s">
        <v>12</v>
      </c>
      <c r="I27" s="82" t="s">
        <v>13</v>
      </c>
      <c r="J27" s="84">
        <v>1.2</v>
      </c>
      <c r="K27" s="82" t="s">
        <v>14</v>
      </c>
      <c r="L27" s="83" t="s">
        <v>710</v>
      </c>
      <c r="M27" s="83" t="s">
        <v>710</v>
      </c>
      <c r="N27" s="85">
        <v>10000</v>
      </c>
      <c r="O27" s="83">
        <v>1</v>
      </c>
      <c r="P27" s="85">
        <v>10000</v>
      </c>
      <c r="Q27" s="83">
        <v>336</v>
      </c>
      <c r="R27" s="85" t="s">
        <v>996</v>
      </c>
      <c r="S27" s="22">
        <v>577</v>
      </c>
      <c r="T27" s="336">
        <v>3</v>
      </c>
      <c r="U27" s="85">
        <v>10000</v>
      </c>
      <c r="V27" s="83"/>
      <c r="W27" s="402">
        <f t="shared" si="0"/>
        <v>10000</v>
      </c>
      <c r="X27" s="358"/>
      <c r="Y27" s="662">
        <f t="shared" si="1"/>
        <v>10000</v>
      </c>
    </row>
    <row r="28" spans="1:25" ht="54" customHeight="1" x14ac:dyDescent="0.25">
      <c r="A28" s="612" t="s">
        <v>1217</v>
      </c>
      <c r="B28" s="87" t="s">
        <v>2</v>
      </c>
      <c r="C28" s="88"/>
      <c r="D28" s="87"/>
      <c r="E28" s="87" t="s">
        <v>1218</v>
      </c>
      <c r="F28" s="87"/>
      <c r="G28" s="87" t="s">
        <v>1328</v>
      </c>
      <c r="H28" s="87" t="s">
        <v>1219</v>
      </c>
      <c r="I28" s="87" t="s">
        <v>1220</v>
      </c>
      <c r="J28" s="89"/>
      <c r="K28" s="87"/>
      <c r="L28" s="88" t="s">
        <v>1221</v>
      </c>
      <c r="M28" s="88" t="s">
        <v>708</v>
      </c>
      <c r="N28" s="90"/>
      <c r="O28" s="88"/>
      <c r="P28" s="90">
        <v>170000</v>
      </c>
      <c r="Q28" s="88"/>
      <c r="R28" s="90"/>
      <c r="S28" s="29"/>
      <c r="T28" s="337">
        <v>18</v>
      </c>
      <c r="U28" s="90">
        <v>170000</v>
      </c>
      <c r="V28" s="88"/>
      <c r="W28" s="402">
        <f t="shared" si="0"/>
        <v>170000</v>
      </c>
      <c r="X28" s="358"/>
      <c r="Y28" s="662">
        <f t="shared" si="1"/>
        <v>170000</v>
      </c>
    </row>
    <row r="29" spans="1:25" ht="315" x14ac:dyDescent="0.25">
      <c r="A29" s="612" t="s">
        <v>819</v>
      </c>
      <c r="B29" s="87" t="s">
        <v>235</v>
      </c>
      <c r="C29" s="88">
        <v>57620</v>
      </c>
      <c r="D29" s="87" t="s">
        <v>236</v>
      </c>
      <c r="E29" s="87" t="s">
        <v>237</v>
      </c>
      <c r="F29" s="87" t="s">
        <v>720</v>
      </c>
      <c r="G29" s="87" t="s">
        <v>249</v>
      </c>
      <c r="H29" s="87" t="s">
        <v>1088</v>
      </c>
      <c r="I29" s="87" t="s">
        <v>13</v>
      </c>
      <c r="J29" s="89" t="s">
        <v>240</v>
      </c>
      <c r="K29" s="87" t="s">
        <v>14</v>
      </c>
      <c r="L29" s="88" t="s">
        <v>708</v>
      </c>
      <c r="M29" s="88" t="s">
        <v>708</v>
      </c>
      <c r="N29" s="90">
        <v>2000</v>
      </c>
      <c r="O29" s="88">
        <v>2</v>
      </c>
      <c r="P29" s="90">
        <v>4000</v>
      </c>
      <c r="Q29" s="88">
        <v>331</v>
      </c>
      <c r="R29" s="90" t="s">
        <v>995</v>
      </c>
      <c r="S29" s="29">
        <v>575</v>
      </c>
      <c r="T29" s="337">
        <v>4</v>
      </c>
      <c r="U29" s="90">
        <v>4000</v>
      </c>
      <c r="V29" s="88"/>
      <c r="W29" s="402">
        <f t="shared" si="0"/>
        <v>4000</v>
      </c>
      <c r="X29" s="358"/>
      <c r="Y29" s="662">
        <f t="shared" si="1"/>
        <v>4000</v>
      </c>
    </row>
    <row r="30" spans="1:25" ht="409.5" x14ac:dyDescent="0.25">
      <c r="A30" s="611" t="s">
        <v>820</v>
      </c>
      <c r="B30" s="82" t="s">
        <v>235</v>
      </c>
      <c r="C30" s="83">
        <v>57620</v>
      </c>
      <c r="D30" s="82" t="s">
        <v>236</v>
      </c>
      <c r="E30" s="82" t="s">
        <v>237</v>
      </c>
      <c r="F30" s="82" t="s">
        <v>720</v>
      </c>
      <c r="G30" s="82" t="s">
        <v>251</v>
      </c>
      <c r="H30" s="82" t="s">
        <v>1089</v>
      </c>
      <c r="I30" s="82" t="s">
        <v>13</v>
      </c>
      <c r="J30" s="84" t="s">
        <v>240</v>
      </c>
      <c r="K30" s="82" t="s">
        <v>14</v>
      </c>
      <c r="L30" s="83" t="s">
        <v>708</v>
      </c>
      <c r="M30" s="83" t="s">
        <v>708</v>
      </c>
      <c r="N30" s="85">
        <v>2895</v>
      </c>
      <c r="O30" s="83">
        <v>2</v>
      </c>
      <c r="P30" s="85">
        <v>5790</v>
      </c>
      <c r="Q30" s="83">
        <v>331</v>
      </c>
      <c r="R30" s="85" t="s">
        <v>995</v>
      </c>
      <c r="S30" s="22">
        <v>575</v>
      </c>
      <c r="T30" s="336">
        <v>5</v>
      </c>
      <c r="U30" s="85">
        <v>5790</v>
      </c>
      <c r="V30" s="83"/>
      <c r="W30" s="402">
        <f t="shared" si="0"/>
        <v>5790</v>
      </c>
      <c r="X30" s="358"/>
      <c r="Y30" s="662">
        <f t="shared" si="1"/>
        <v>5790</v>
      </c>
    </row>
    <row r="31" spans="1:25" ht="409.5" x14ac:dyDescent="0.25">
      <c r="A31" s="612" t="s">
        <v>821</v>
      </c>
      <c r="B31" s="87" t="s">
        <v>235</v>
      </c>
      <c r="C31" s="88">
        <v>57620</v>
      </c>
      <c r="D31" s="87" t="s">
        <v>236</v>
      </c>
      <c r="E31" s="87" t="s">
        <v>237</v>
      </c>
      <c r="F31" s="87" t="s">
        <v>720</v>
      </c>
      <c r="G31" s="87" t="s">
        <v>1090</v>
      </c>
      <c r="H31" s="87" t="s">
        <v>1091</v>
      </c>
      <c r="I31" s="87" t="s">
        <v>13</v>
      </c>
      <c r="J31" s="89" t="s">
        <v>240</v>
      </c>
      <c r="K31" s="87" t="s">
        <v>14</v>
      </c>
      <c r="L31" s="88" t="s">
        <v>708</v>
      </c>
      <c r="M31" s="88" t="s">
        <v>708</v>
      </c>
      <c r="N31" s="90">
        <v>2998</v>
      </c>
      <c r="O31" s="88">
        <v>2</v>
      </c>
      <c r="P31" s="90">
        <v>5996</v>
      </c>
      <c r="Q31" s="88">
        <v>331</v>
      </c>
      <c r="R31" s="90" t="s">
        <v>995</v>
      </c>
      <c r="S31" s="22">
        <v>515</v>
      </c>
      <c r="T31" s="337">
        <v>6</v>
      </c>
      <c r="U31" s="90">
        <v>5996</v>
      </c>
      <c r="V31" s="88"/>
      <c r="W31" s="402">
        <f t="shared" si="0"/>
        <v>5996</v>
      </c>
      <c r="X31" s="358"/>
      <c r="Y31" s="662">
        <f t="shared" si="1"/>
        <v>5996</v>
      </c>
    </row>
    <row r="32" spans="1:25" ht="135" x14ac:dyDescent="0.25">
      <c r="A32" s="611" t="s">
        <v>822</v>
      </c>
      <c r="B32" s="82" t="s">
        <v>235</v>
      </c>
      <c r="C32" s="83">
        <v>53110</v>
      </c>
      <c r="D32" s="82" t="s">
        <v>245</v>
      </c>
      <c r="E32" s="82" t="s">
        <v>246</v>
      </c>
      <c r="F32" s="82" t="s">
        <v>720</v>
      </c>
      <c r="G32" s="82" t="s">
        <v>255</v>
      </c>
      <c r="H32" s="82" t="s">
        <v>256</v>
      </c>
      <c r="I32" s="82" t="s">
        <v>58</v>
      </c>
      <c r="J32" s="84" t="s">
        <v>240</v>
      </c>
      <c r="K32" s="82" t="s">
        <v>14</v>
      </c>
      <c r="L32" s="83" t="s">
        <v>708</v>
      </c>
      <c r="M32" s="83" t="s">
        <v>708</v>
      </c>
      <c r="N32" s="85">
        <v>2400</v>
      </c>
      <c r="O32" s="83">
        <v>1</v>
      </c>
      <c r="P32" s="85">
        <v>2400</v>
      </c>
      <c r="Q32" s="83">
        <v>331</v>
      </c>
      <c r="R32" s="85" t="s">
        <v>995</v>
      </c>
      <c r="S32" s="29">
        <v>515</v>
      </c>
      <c r="T32" s="338"/>
      <c r="U32" s="85"/>
      <c r="V32" s="83"/>
      <c r="W32" s="402">
        <f t="shared" si="0"/>
        <v>0</v>
      </c>
      <c r="X32" s="358"/>
      <c r="Y32" s="662">
        <f t="shared" si="1"/>
        <v>0</v>
      </c>
    </row>
    <row r="33" spans="1:25" ht="245.25" customHeight="1" x14ac:dyDescent="0.25">
      <c r="A33" s="612" t="s">
        <v>823</v>
      </c>
      <c r="B33" s="87" t="s">
        <v>235</v>
      </c>
      <c r="C33" s="88">
        <v>57620</v>
      </c>
      <c r="D33" s="87" t="s">
        <v>236</v>
      </c>
      <c r="E33" s="87" t="s">
        <v>237</v>
      </c>
      <c r="F33" s="87" t="s">
        <v>720</v>
      </c>
      <c r="G33" s="87" t="s">
        <v>257</v>
      </c>
      <c r="H33" s="87" t="s">
        <v>258</v>
      </c>
      <c r="I33" s="87" t="s">
        <v>13</v>
      </c>
      <c r="J33" s="89" t="s">
        <v>240</v>
      </c>
      <c r="K33" s="87" t="s">
        <v>14</v>
      </c>
      <c r="L33" s="88" t="s">
        <v>708</v>
      </c>
      <c r="M33" s="88" t="s">
        <v>708</v>
      </c>
      <c r="N33" s="90">
        <v>2200</v>
      </c>
      <c r="O33" s="88">
        <v>1</v>
      </c>
      <c r="P33" s="90">
        <v>2200</v>
      </c>
      <c r="Q33" s="88">
        <v>331</v>
      </c>
      <c r="R33" s="90" t="s">
        <v>995</v>
      </c>
      <c r="S33" s="29"/>
      <c r="T33" s="337">
        <v>7</v>
      </c>
      <c r="U33" s="90">
        <v>2200</v>
      </c>
      <c r="V33" s="88"/>
      <c r="W33" s="402">
        <f t="shared" si="0"/>
        <v>2200</v>
      </c>
      <c r="X33" s="358"/>
      <c r="Y33" s="662">
        <f t="shared" si="1"/>
        <v>2200</v>
      </c>
    </row>
    <row r="34" spans="1:25" ht="105" x14ac:dyDescent="0.25">
      <c r="A34" s="611" t="s">
        <v>824</v>
      </c>
      <c r="B34" s="82" t="s">
        <v>235</v>
      </c>
      <c r="C34" s="83">
        <v>53110</v>
      </c>
      <c r="D34" s="82" t="s">
        <v>245</v>
      </c>
      <c r="E34" s="82" t="s">
        <v>246</v>
      </c>
      <c r="F34" s="82" t="s">
        <v>720</v>
      </c>
      <c r="G34" s="82" t="s">
        <v>259</v>
      </c>
      <c r="H34" s="82" t="s">
        <v>260</v>
      </c>
      <c r="I34" s="82" t="s">
        <v>58</v>
      </c>
      <c r="J34" s="84" t="s">
        <v>240</v>
      </c>
      <c r="K34" s="82" t="s">
        <v>14</v>
      </c>
      <c r="L34" s="83" t="s">
        <v>708</v>
      </c>
      <c r="M34" s="83" t="s">
        <v>708</v>
      </c>
      <c r="N34" s="85">
        <v>7500</v>
      </c>
      <c r="O34" s="83">
        <v>1</v>
      </c>
      <c r="P34" s="85">
        <v>7500</v>
      </c>
      <c r="Q34" s="83">
        <v>331</v>
      </c>
      <c r="R34" s="85" t="s">
        <v>995</v>
      </c>
      <c r="S34" s="15"/>
      <c r="T34" s="338"/>
      <c r="U34" s="85"/>
      <c r="V34" s="83"/>
      <c r="W34" s="402">
        <f t="shared" si="0"/>
        <v>0</v>
      </c>
      <c r="X34" s="358"/>
      <c r="Y34" s="662">
        <f t="shared" si="1"/>
        <v>0</v>
      </c>
    </row>
    <row r="35" spans="1:25" ht="50.25" customHeight="1" x14ac:dyDescent="0.25">
      <c r="A35" s="612" t="s">
        <v>827</v>
      </c>
      <c r="B35" s="87" t="s">
        <v>235</v>
      </c>
      <c r="C35" s="88">
        <v>57620</v>
      </c>
      <c r="D35" s="87" t="s">
        <v>236</v>
      </c>
      <c r="E35" s="87" t="s">
        <v>237</v>
      </c>
      <c r="F35" s="87" t="s">
        <v>720</v>
      </c>
      <c r="G35" s="87" t="s">
        <v>265</v>
      </c>
      <c r="H35" s="87" t="s">
        <v>1092</v>
      </c>
      <c r="I35" s="87" t="s">
        <v>13</v>
      </c>
      <c r="J35" s="89" t="s">
        <v>240</v>
      </c>
      <c r="K35" s="87" t="s">
        <v>14</v>
      </c>
      <c r="L35" s="88" t="s">
        <v>708</v>
      </c>
      <c r="M35" s="88" t="s">
        <v>708</v>
      </c>
      <c r="N35" s="90">
        <v>2800</v>
      </c>
      <c r="O35" s="88">
        <v>1</v>
      </c>
      <c r="P35" s="90">
        <v>2800</v>
      </c>
      <c r="Q35" s="88">
        <v>331</v>
      </c>
      <c r="R35" s="90" t="s">
        <v>995</v>
      </c>
      <c r="S35" s="22">
        <v>908</v>
      </c>
      <c r="T35" s="337">
        <v>8</v>
      </c>
      <c r="U35" s="90">
        <v>2800</v>
      </c>
      <c r="V35" s="88"/>
      <c r="W35" s="402">
        <f t="shared" si="0"/>
        <v>2800</v>
      </c>
      <c r="X35" s="358"/>
      <c r="Y35" s="662">
        <f t="shared" si="1"/>
        <v>2800</v>
      </c>
    </row>
    <row r="36" spans="1:25" ht="112.5" customHeight="1" x14ac:dyDescent="0.25">
      <c r="A36" s="611" t="s">
        <v>828</v>
      </c>
      <c r="B36" s="82" t="s">
        <v>235</v>
      </c>
      <c r="C36" s="83">
        <v>57620</v>
      </c>
      <c r="D36" s="82" t="s">
        <v>236</v>
      </c>
      <c r="E36" s="82" t="s">
        <v>237</v>
      </c>
      <c r="F36" s="82" t="s">
        <v>720</v>
      </c>
      <c r="G36" s="82" t="s">
        <v>267</v>
      </c>
      <c r="H36" s="82" t="s">
        <v>268</v>
      </c>
      <c r="I36" s="82" t="s">
        <v>13</v>
      </c>
      <c r="J36" s="84" t="s">
        <v>240</v>
      </c>
      <c r="K36" s="82" t="s">
        <v>14</v>
      </c>
      <c r="L36" s="83" t="s">
        <v>708</v>
      </c>
      <c r="M36" s="83" t="s">
        <v>708</v>
      </c>
      <c r="N36" s="85">
        <v>2900</v>
      </c>
      <c r="O36" s="83">
        <v>1</v>
      </c>
      <c r="P36" s="85">
        <v>2900</v>
      </c>
      <c r="Q36" s="83">
        <v>331</v>
      </c>
      <c r="R36" s="85" t="s">
        <v>995</v>
      </c>
      <c r="S36" s="326">
        <v>795</v>
      </c>
      <c r="T36" s="336">
        <v>9</v>
      </c>
      <c r="U36" s="85">
        <v>2900</v>
      </c>
      <c r="V36" s="83"/>
      <c r="W36" s="402">
        <f t="shared" si="0"/>
        <v>2900</v>
      </c>
      <c r="X36" s="358"/>
      <c r="Y36" s="662">
        <f t="shared" si="1"/>
        <v>2900</v>
      </c>
    </row>
    <row r="37" spans="1:25" ht="409.5" customHeight="1" x14ac:dyDescent="0.25">
      <c r="A37" s="611" t="s">
        <v>948</v>
      </c>
      <c r="B37" s="82" t="s">
        <v>592</v>
      </c>
      <c r="C37" s="83">
        <v>58020</v>
      </c>
      <c r="D37" s="82" t="s">
        <v>599</v>
      </c>
      <c r="E37" s="82" t="s">
        <v>594</v>
      </c>
      <c r="F37" s="82" t="s">
        <v>720</v>
      </c>
      <c r="G37" s="82" t="s">
        <v>600</v>
      </c>
      <c r="H37" s="82" t="s">
        <v>1093</v>
      </c>
      <c r="I37" s="82" t="s">
        <v>301</v>
      </c>
      <c r="J37" s="84">
        <v>1.2</v>
      </c>
      <c r="K37" s="82" t="s">
        <v>38</v>
      </c>
      <c r="L37" s="83" t="s">
        <v>708</v>
      </c>
      <c r="M37" s="83" t="s">
        <v>708</v>
      </c>
      <c r="N37" s="85">
        <v>2600</v>
      </c>
      <c r="O37" s="83">
        <v>32</v>
      </c>
      <c r="P37" s="85">
        <v>83200</v>
      </c>
      <c r="Q37" s="83">
        <v>295</v>
      </c>
      <c r="R37" s="85" t="s">
        <v>996</v>
      </c>
      <c r="S37" s="22">
        <v>773</v>
      </c>
      <c r="T37" s="336">
        <v>16</v>
      </c>
      <c r="U37" s="85">
        <v>83200</v>
      </c>
      <c r="V37" s="83"/>
      <c r="W37" s="402">
        <f t="shared" si="0"/>
        <v>83200</v>
      </c>
      <c r="X37" s="358"/>
      <c r="Y37" s="662">
        <f t="shared" si="1"/>
        <v>83200</v>
      </c>
    </row>
    <row r="38" spans="1:25" ht="409.6" thickBot="1" x14ac:dyDescent="0.3">
      <c r="A38" s="679" t="s">
        <v>949</v>
      </c>
      <c r="B38" s="680" t="s">
        <v>592</v>
      </c>
      <c r="C38" s="681">
        <v>58020</v>
      </c>
      <c r="D38" s="680" t="s">
        <v>599</v>
      </c>
      <c r="E38" s="680" t="s">
        <v>594</v>
      </c>
      <c r="F38" s="680" t="s">
        <v>720</v>
      </c>
      <c r="G38" s="680" t="s">
        <v>602</v>
      </c>
      <c r="H38" s="680" t="s">
        <v>1094</v>
      </c>
      <c r="I38" s="680" t="s">
        <v>301</v>
      </c>
      <c r="J38" s="682">
        <v>1.2</v>
      </c>
      <c r="K38" s="680" t="s">
        <v>361</v>
      </c>
      <c r="L38" s="681" t="s">
        <v>708</v>
      </c>
      <c r="M38" s="681" t="s">
        <v>708</v>
      </c>
      <c r="N38" s="683">
        <v>2712</v>
      </c>
      <c r="O38" s="681">
        <v>15</v>
      </c>
      <c r="P38" s="683">
        <v>40680</v>
      </c>
      <c r="Q38" s="681">
        <v>295</v>
      </c>
      <c r="R38" s="683" t="s">
        <v>996</v>
      </c>
      <c r="S38" s="684"/>
      <c r="T38" s="685">
        <v>17</v>
      </c>
      <c r="U38" s="683">
        <v>40680</v>
      </c>
      <c r="V38" s="681"/>
      <c r="W38" s="663">
        <f t="shared" si="0"/>
        <v>40680</v>
      </c>
      <c r="X38" s="664"/>
      <c r="Y38" s="665">
        <f t="shared" si="1"/>
        <v>40680</v>
      </c>
    </row>
    <row r="39" spans="1:25" ht="27" customHeight="1" x14ac:dyDescent="0.25">
      <c r="A39" s="72"/>
      <c r="B39" s="73"/>
      <c r="C39" s="74"/>
      <c r="D39" s="73"/>
      <c r="E39" s="73"/>
      <c r="F39" s="73"/>
      <c r="G39" s="73"/>
      <c r="H39" s="332" t="s">
        <v>718</v>
      </c>
      <c r="I39" s="73"/>
      <c r="J39" s="75"/>
      <c r="K39" s="73"/>
      <c r="L39" s="124" t="s">
        <v>1216</v>
      </c>
      <c r="M39" s="74"/>
      <c r="N39" s="76"/>
      <c r="O39" s="74"/>
      <c r="P39" s="125">
        <f>SUM(P6:P38)</f>
        <v>743298</v>
      </c>
      <c r="Q39" s="74"/>
      <c r="R39" s="76"/>
      <c r="S39" s="273"/>
      <c r="T39" s="339"/>
      <c r="U39" s="125">
        <f>SUM(U6:U38)</f>
        <v>390110</v>
      </c>
      <c r="V39" s="74"/>
      <c r="W39" s="125">
        <f>SUM(W6:W38)</f>
        <v>390110</v>
      </c>
      <c r="Y39" s="125">
        <f>SUM(Y6:Y38)</f>
        <v>390110</v>
      </c>
    </row>
    <row r="40" spans="1:25" x14ac:dyDescent="0.25">
      <c r="A40"/>
      <c r="B40"/>
      <c r="C40"/>
      <c r="D40"/>
      <c r="E40"/>
      <c r="F40"/>
      <c r="G40"/>
      <c r="H40"/>
      <c r="I40"/>
      <c r="J40"/>
      <c r="K40"/>
      <c r="L40"/>
      <c r="M40"/>
      <c r="N40"/>
      <c r="O40"/>
      <c r="P40"/>
      <c r="Q40"/>
      <c r="R40"/>
      <c r="S40" s="66"/>
      <c r="T40" s="340"/>
      <c r="U40" s="237"/>
    </row>
    <row r="41" spans="1:25" x14ac:dyDescent="0.25">
      <c r="A41"/>
      <c r="B41"/>
      <c r="C41"/>
      <c r="D41"/>
      <c r="E41"/>
      <c r="F41"/>
      <c r="G41"/>
      <c r="H41"/>
      <c r="I41"/>
      <c r="J41"/>
      <c r="K41"/>
      <c r="L41"/>
      <c r="M41"/>
      <c r="N41"/>
      <c r="O41"/>
      <c r="P41"/>
      <c r="Q41"/>
      <c r="R41"/>
      <c r="T41" s="340"/>
      <c r="U41" s="237"/>
    </row>
  </sheetData>
  <sortState ref="A6:Y38">
    <sortCondition ref="B6:B38"/>
    <sortCondition ref="A6:A38"/>
  </sortState>
  <mergeCells count="2">
    <mergeCell ref="T2:V2"/>
    <mergeCell ref="W2:X2"/>
  </mergeCells>
  <pageMargins left="0.2" right="0.17" top="0.5" bottom="0.5" header="0.05" footer="0"/>
  <pageSetup scale="64" fitToHeight="0" orientation="portrait" r:id="rId1"/>
  <headerFooter>
    <oddFooter>&amp;C- Page     &amp;P+9 -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
  <sheetViews>
    <sheetView zoomScale="120" zoomScaleNormal="120" zoomScalePageLayoutView="77" workbookViewId="0">
      <pane ySplit="3" topLeftCell="A4" activePane="bottomLeft" state="frozen"/>
      <selection pane="bottomLeft" activeCell="A4" sqref="A4"/>
    </sheetView>
  </sheetViews>
  <sheetFormatPr defaultColWidth="8.85546875" defaultRowHeight="15" x14ac:dyDescent="0.25"/>
  <cols>
    <col min="1" max="1" width="6.85546875" style="2" customWidth="1"/>
    <col min="2" max="2" width="9.28515625" style="1" customWidth="1"/>
    <col min="3" max="3" width="6.85546875" style="3" hidden="1" customWidth="1"/>
    <col min="4" max="4" width="1.5703125" style="1" hidden="1" customWidth="1"/>
    <col min="5" max="5" width="9" style="1" customWidth="1"/>
    <col min="6" max="6" width="13.28515625" style="1" hidden="1" customWidth="1"/>
    <col min="7" max="7" width="4.85546875" style="300" hidden="1" customWidth="1"/>
    <col min="8" max="8" width="12.85546875" style="1" customWidth="1"/>
    <col min="9" max="9" width="76.85546875" style="1" customWidth="1"/>
    <col min="10" max="10" width="13.85546875" style="1" hidden="1" customWidth="1"/>
    <col min="11" max="11" width="7.28515625" style="5" hidden="1" customWidth="1"/>
    <col min="12" max="12" width="9.28515625" style="1" hidden="1" customWidth="1"/>
    <col min="13" max="13" width="6.85546875" style="3" hidden="1" customWidth="1"/>
    <col min="14" max="14" width="7.140625" style="3" hidden="1" customWidth="1"/>
    <col min="15" max="15" width="9.7109375" style="4" hidden="1" customWidth="1"/>
    <col min="16" max="16" width="8.7109375" style="3" hidden="1" customWidth="1"/>
    <col min="17" max="17" width="10.5703125" style="4" customWidth="1"/>
    <col min="18" max="18" width="8.140625" style="71" hidden="1" customWidth="1"/>
    <col min="19" max="19" width="13" style="7" hidden="1" customWidth="1"/>
    <col min="20" max="20" width="8.85546875" hidden="1" customWidth="1"/>
    <col min="21" max="21" width="4.28515625" style="292" hidden="1" customWidth="1"/>
    <col min="22" max="22" width="12.85546875" hidden="1" customWidth="1"/>
    <col min="23" max="23" width="17" hidden="1" customWidth="1"/>
    <col min="24" max="24" width="5.28515625" style="292" hidden="1" customWidth="1"/>
    <col min="25" max="25" width="11.7109375" style="292" hidden="1" customWidth="1"/>
    <col min="26" max="26" width="10.5703125" hidden="1" customWidth="1"/>
    <col min="27" max="27" width="15.28515625" hidden="1" customWidth="1"/>
    <col min="28" max="28" width="11.28515625" customWidth="1"/>
  </cols>
  <sheetData>
    <row r="1" spans="1:28" ht="24" thickBot="1" x14ac:dyDescent="0.3">
      <c r="A1" s="104" t="s">
        <v>1028</v>
      </c>
      <c r="R1" s="105" t="s">
        <v>1029</v>
      </c>
    </row>
    <row r="2" spans="1:28" ht="24" thickBot="1" x14ac:dyDescent="0.3">
      <c r="A2" s="104" t="s">
        <v>1329</v>
      </c>
      <c r="U2" s="723" t="s">
        <v>1161</v>
      </c>
      <c r="V2" s="724"/>
      <c r="W2" s="725"/>
      <c r="X2" s="742" t="s">
        <v>1163</v>
      </c>
      <c r="Y2" s="743"/>
      <c r="Z2" s="743"/>
      <c r="AA2" s="743"/>
      <c r="AB2" s="585"/>
    </row>
    <row r="3" spans="1:28" ht="83.25" customHeight="1" x14ac:dyDescent="0.25">
      <c r="A3" s="645" t="s">
        <v>711</v>
      </c>
      <c r="B3" s="644" t="s">
        <v>729</v>
      </c>
      <c r="C3" s="643" t="s">
        <v>712</v>
      </c>
      <c r="D3" s="60" t="s">
        <v>713</v>
      </c>
      <c r="E3" s="643" t="s">
        <v>1030</v>
      </c>
      <c r="F3" s="644" t="s">
        <v>990</v>
      </c>
      <c r="G3" s="62" t="s">
        <v>1161</v>
      </c>
      <c r="H3" s="644" t="s">
        <v>714</v>
      </c>
      <c r="I3" s="643" t="s">
        <v>707</v>
      </c>
      <c r="J3" s="644" t="s">
        <v>715</v>
      </c>
      <c r="K3" s="61" t="s">
        <v>716</v>
      </c>
      <c r="L3" s="644" t="s">
        <v>994</v>
      </c>
      <c r="M3" s="62" t="s">
        <v>997</v>
      </c>
      <c r="N3" s="62" t="s">
        <v>728</v>
      </c>
      <c r="O3" s="63" t="s">
        <v>717</v>
      </c>
      <c r="P3" s="64" t="s">
        <v>0</v>
      </c>
      <c r="Q3" s="63" t="s">
        <v>709</v>
      </c>
      <c r="R3" s="65" t="s">
        <v>1031</v>
      </c>
      <c r="S3" s="65" t="s">
        <v>1018</v>
      </c>
      <c r="T3" s="242" t="s">
        <v>1032</v>
      </c>
      <c r="U3" s="399" t="s">
        <v>1151</v>
      </c>
      <c r="V3" s="396" t="s">
        <v>1152</v>
      </c>
      <c r="W3" s="400" t="s">
        <v>1164</v>
      </c>
      <c r="X3" s="347" t="s">
        <v>1151</v>
      </c>
      <c r="Y3" s="318"/>
      <c r="Z3" s="312" t="s">
        <v>1152</v>
      </c>
      <c r="AA3" s="348" t="s">
        <v>1164</v>
      </c>
      <c r="AB3" s="349" t="s">
        <v>1374</v>
      </c>
    </row>
    <row r="4" spans="1:28" ht="19.5" customHeight="1" thickBot="1" x14ac:dyDescent="0.3">
      <c r="A4" s="48"/>
      <c r="B4" s="49"/>
      <c r="C4" s="50"/>
      <c r="D4" s="51"/>
      <c r="E4" s="50"/>
      <c r="F4" s="49"/>
      <c r="G4" s="50"/>
      <c r="H4" s="49"/>
      <c r="I4" s="50"/>
      <c r="J4" s="49"/>
      <c r="K4" s="52"/>
      <c r="L4" s="49"/>
      <c r="M4" s="53"/>
      <c r="N4" s="53"/>
      <c r="O4" s="54"/>
      <c r="P4" s="55"/>
      <c r="Q4" s="54"/>
      <c r="R4" s="56"/>
      <c r="S4" s="56"/>
      <c r="T4" s="242"/>
      <c r="U4" s="401"/>
      <c r="V4" s="393"/>
      <c r="W4" s="394"/>
      <c r="X4" s="350"/>
      <c r="Y4" s="351"/>
      <c r="Z4" s="352">
        <v>60000</v>
      </c>
      <c r="AA4" s="353"/>
      <c r="AB4" s="54"/>
    </row>
    <row r="5" spans="1:28" ht="24" customHeight="1" x14ac:dyDescent="0.25">
      <c r="A5" s="123"/>
      <c r="B5" s="13"/>
      <c r="C5" s="14"/>
      <c r="D5" s="34"/>
      <c r="E5" s="14"/>
      <c r="F5" s="13"/>
      <c r="G5" s="14"/>
      <c r="H5" s="13"/>
      <c r="I5" s="14"/>
      <c r="J5" s="13"/>
      <c r="K5" s="35"/>
      <c r="L5" s="13"/>
      <c r="M5" s="30"/>
      <c r="N5" s="30"/>
      <c r="O5" s="31"/>
      <c r="P5" s="32"/>
      <c r="Q5" s="31"/>
      <c r="R5" s="30"/>
      <c r="S5" s="31"/>
      <c r="T5" s="22">
        <v>516</v>
      </c>
      <c r="U5" s="356"/>
      <c r="V5" s="54"/>
      <c r="W5" s="55"/>
      <c r="X5" s="356"/>
      <c r="Y5" s="356"/>
      <c r="Z5" s="54"/>
      <c r="AA5" s="55"/>
      <c r="AB5" s="54"/>
    </row>
    <row r="6" spans="1:28" ht="136.5" customHeight="1" x14ac:dyDescent="0.25">
      <c r="A6" s="46" t="s">
        <v>836</v>
      </c>
      <c r="B6" s="82" t="s">
        <v>274</v>
      </c>
      <c r="C6" s="83">
        <v>57600</v>
      </c>
      <c r="D6" s="82" t="s">
        <v>293</v>
      </c>
      <c r="E6" s="82" t="s">
        <v>294</v>
      </c>
      <c r="F6" s="82" t="s">
        <v>720</v>
      </c>
      <c r="G6" s="278" t="s">
        <v>720</v>
      </c>
      <c r="H6" s="82" t="s">
        <v>295</v>
      </c>
      <c r="I6" s="82" t="s">
        <v>296</v>
      </c>
      <c r="J6" s="82" t="s">
        <v>58</v>
      </c>
      <c r="K6" s="84">
        <v>1.2</v>
      </c>
      <c r="L6" s="82" t="s">
        <v>14</v>
      </c>
      <c r="M6" s="83" t="s">
        <v>708</v>
      </c>
      <c r="N6" s="83" t="s">
        <v>708</v>
      </c>
      <c r="O6" s="85">
        <v>525</v>
      </c>
      <c r="P6" s="83">
        <v>9</v>
      </c>
      <c r="Q6" s="85">
        <v>4725</v>
      </c>
      <c r="R6" s="83">
        <v>296</v>
      </c>
      <c r="S6" s="696" t="s">
        <v>996</v>
      </c>
      <c r="T6" s="240">
        <v>814</v>
      </c>
      <c r="U6" s="306">
        <v>1</v>
      </c>
      <c r="V6" s="523">
        <v>5000</v>
      </c>
      <c r="W6" s="83"/>
      <c r="X6" s="524">
        <v>2</v>
      </c>
      <c r="Y6" s="306"/>
      <c r="Z6" s="523">
        <v>5000</v>
      </c>
      <c r="AA6" s="370" t="s">
        <v>1233</v>
      </c>
      <c r="AB6" s="523">
        <f>Z6</f>
        <v>5000</v>
      </c>
    </row>
    <row r="7" spans="1:28" ht="197.25" customHeight="1" x14ac:dyDescent="0.25">
      <c r="A7" s="41" t="s">
        <v>859</v>
      </c>
      <c r="B7" s="87" t="s">
        <v>344</v>
      </c>
      <c r="C7" s="88">
        <v>58305</v>
      </c>
      <c r="D7" s="87" t="s">
        <v>345</v>
      </c>
      <c r="E7" s="87" t="s">
        <v>346</v>
      </c>
      <c r="F7" s="87" t="s">
        <v>720</v>
      </c>
      <c r="G7" s="279" t="s">
        <v>720</v>
      </c>
      <c r="H7" s="87" t="s">
        <v>358</v>
      </c>
      <c r="I7" s="87" t="s">
        <v>1086</v>
      </c>
      <c r="J7" s="87" t="s">
        <v>58</v>
      </c>
      <c r="K7" s="89" t="s">
        <v>360</v>
      </c>
      <c r="L7" s="87" t="s">
        <v>361</v>
      </c>
      <c r="M7" s="88" t="s">
        <v>710</v>
      </c>
      <c r="N7" s="88" t="s">
        <v>708</v>
      </c>
      <c r="O7" s="90">
        <v>66700</v>
      </c>
      <c r="P7" s="88">
        <v>1</v>
      </c>
      <c r="Q7" s="90">
        <v>6700</v>
      </c>
      <c r="R7" s="88">
        <v>400</v>
      </c>
      <c r="S7" s="90" t="s">
        <v>995</v>
      </c>
      <c r="T7" s="29">
        <v>694</v>
      </c>
      <c r="U7" s="305">
        <v>3</v>
      </c>
      <c r="V7" s="526">
        <v>6700</v>
      </c>
      <c r="W7" s="279" t="s">
        <v>1185</v>
      </c>
      <c r="X7" s="700">
        <v>4</v>
      </c>
      <c r="Y7" s="309"/>
      <c r="Z7" s="703">
        <v>500</v>
      </c>
      <c r="AA7" s="298" t="s">
        <v>1231</v>
      </c>
      <c r="AB7" s="703">
        <f>Z7</f>
        <v>500</v>
      </c>
    </row>
    <row r="8" spans="1:28" ht="135.75" customHeight="1" x14ac:dyDescent="0.25">
      <c r="A8" s="46" t="s">
        <v>945</v>
      </c>
      <c r="B8" s="82" t="s">
        <v>587</v>
      </c>
      <c r="C8" s="83">
        <v>57600</v>
      </c>
      <c r="D8" s="82" t="s">
        <v>588</v>
      </c>
      <c r="E8" s="82" t="s">
        <v>589</v>
      </c>
      <c r="F8" s="82" t="s">
        <v>720</v>
      </c>
      <c r="G8" s="278" t="s">
        <v>720</v>
      </c>
      <c r="H8" s="82" t="s">
        <v>590</v>
      </c>
      <c r="I8" s="82" t="s">
        <v>591</v>
      </c>
      <c r="J8" s="82" t="s">
        <v>58</v>
      </c>
      <c r="K8" s="84">
        <v>1.2</v>
      </c>
      <c r="L8" s="82" t="s">
        <v>14</v>
      </c>
      <c r="M8" s="83" t="s">
        <v>710</v>
      </c>
      <c r="N8" s="83" t="s">
        <v>710</v>
      </c>
      <c r="O8" s="85">
        <v>8000</v>
      </c>
      <c r="P8" s="83">
        <v>3</v>
      </c>
      <c r="Q8" s="85">
        <v>24000</v>
      </c>
      <c r="R8" s="83">
        <v>296</v>
      </c>
      <c r="S8" s="85" t="s">
        <v>996</v>
      </c>
      <c r="T8" s="29">
        <v>575</v>
      </c>
      <c r="U8" s="301">
        <v>2</v>
      </c>
      <c r="V8" s="525">
        <v>24000</v>
      </c>
      <c r="W8" s="278" t="s">
        <v>1188</v>
      </c>
      <c r="X8" s="524">
        <v>3</v>
      </c>
      <c r="Y8" s="306"/>
      <c r="Z8" s="523">
        <v>16000</v>
      </c>
      <c r="AA8" s="370" t="s">
        <v>1232</v>
      </c>
      <c r="AB8" s="523">
        <f>Z8</f>
        <v>16000</v>
      </c>
    </row>
    <row r="9" spans="1:28" ht="213" customHeight="1" x14ac:dyDescent="0.25">
      <c r="A9" s="46" t="s">
        <v>903</v>
      </c>
      <c r="B9" s="82" t="s">
        <v>465</v>
      </c>
      <c r="C9" s="83">
        <v>58255</v>
      </c>
      <c r="D9" s="82" t="s">
        <v>466</v>
      </c>
      <c r="E9" s="82" t="s">
        <v>188</v>
      </c>
      <c r="F9" s="82" t="s">
        <v>723</v>
      </c>
      <c r="G9" s="278" t="s">
        <v>723</v>
      </c>
      <c r="H9" s="82" t="s">
        <v>1380</v>
      </c>
      <c r="I9" s="82" t="s">
        <v>1096</v>
      </c>
      <c r="J9" s="82" t="s">
        <v>58</v>
      </c>
      <c r="K9" s="84">
        <v>4.0999999999999996</v>
      </c>
      <c r="L9" s="82" t="s">
        <v>10</v>
      </c>
      <c r="M9" s="83" t="s">
        <v>708</v>
      </c>
      <c r="N9" s="83" t="s">
        <v>708</v>
      </c>
      <c r="O9" s="85">
        <v>40000</v>
      </c>
      <c r="P9" s="83">
        <v>1</v>
      </c>
      <c r="Q9" s="85">
        <v>40000</v>
      </c>
      <c r="R9" s="86">
        <v>474</v>
      </c>
      <c r="S9" s="697"/>
      <c r="T9" s="29">
        <v>629</v>
      </c>
      <c r="U9" s="698">
        <v>1</v>
      </c>
      <c r="V9" s="699">
        <v>38500</v>
      </c>
      <c r="W9" s="299" t="s">
        <v>1187</v>
      </c>
      <c r="X9" s="701">
        <v>1</v>
      </c>
      <c r="Y9" s="702"/>
      <c r="Z9" s="704">
        <v>38500</v>
      </c>
      <c r="AA9" s="705" t="s">
        <v>1234</v>
      </c>
      <c r="AB9" s="704">
        <f>Z9</f>
        <v>38500</v>
      </c>
    </row>
    <row r="10" spans="1:28" ht="21" customHeight="1" x14ac:dyDescent="0.25">
      <c r="A10" s="369"/>
      <c r="B10" s="368"/>
      <c r="C10" s="74"/>
      <c r="D10" s="73"/>
      <c r="E10" s="365"/>
      <c r="F10" s="365"/>
      <c r="G10" s="367"/>
      <c r="H10" s="365"/>
      <c r="I10" s="332" t="s">
        <v>718</v>
      </c>
      <c r="J10" s="365"/>
      <c r="K10" s="366"/>
      <c r="L10" s="365"/>
      <c r="M10" s="364" t="s">
        <v>1023</v>
      </c>
      <c r="N10" s="360"/>
      <c r="O10" s="363"/>
      <c r="P10" s="360"/>
      <c r="Q10" s="361">
        <f>SUM(Q6:Q9)</f>
        <v>75425</v>
      </c>
      <c r="R10" s="527"/>
      <c r="S10" s="528"/>
      <c r="T10" s="362"/>
      <c r="U10" s="529"/>
      <c r="V10" s="361">
        <f>SUM(V6:V9)</f>
        <v>74200</v>
      </c>
      <c r="W10" s="527"/>
      <c r="X10" s="529"/>
      <c r="Y10" s="529"/>
      <c r="Z10" s="361">
        <f>SUM(Z6:Z9)</f>
        <v>60000</v>
      </c>
      <c r="AA10" s="360"/>
      <c r="AB10" s="361">
        <f>SUM(AB6:AB9)</f>
        <v>60000</v>
      </c>
    </row>
    <row r="11" spans="1:28" ht="22.5" customHeight="1" x14ac:dyDescent="0.25">
      <c r="A11"/>
      <c r="B11"/>
      <c r="C11"/>
      <c r="D11"/>
      <c r="E11"/>
      <c r="F11"/>
      <c r="G11" s="250"/>
      <c r="H11"/>
      <c r="I11"/>
      <c r="J11"/>
      <c r="K11"/>
      <c r="L11"/>
      <c r="M11"/>
      <c r="N11"/>
      <c r="O11"/>
      <c r="P11"/>
      <c r="Q11"/>
      <c r="R11"/>
      <c r="S11"/>
      <c r="T11" s="66"/>
      <c r="U11" s="295"/>
      <c r="V11" s="237"/>
      <c r="X11" s="311"/>
      <c r="Y11" s="311"/>
      <c r="Z11" s="315"/>
      <c r="AB11" s="315"/>
    </row>
  </sheetData>
  <sortState ref="A6:AB9">
    <sortCondition ref="B6:B9"/>
    <sortCondition ref="A6:A9"/>
  </sortState>
  <mergeCells count="2">
    <mergeCell ref="U2:W2"/>
    <mergeCell ref="X2:AA2"/>
  </mergeCells>
  <pageMargins left="0.2" right="0.17" top="0.25" bottom="0.25" header="0" footer="0"/>
  <pageSetup scale="76" fitToHeight="0" orientation="portrait" r:id="rId1"/>
  <headerFooter>
    <oddFooter xml:space="preserve">&amp;C- Page     &amp;P+16 -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8"/>
  <sheetViews>
    <sheetView zoomScaleNormal="100" zoomScalePageLayoutView="77" workbookViewId="0">
      <pane ySplit="3" topLeftCell="A4" activePane="bottomLeft" state="frozen"/>
      <selection pane="bottomLeft" activeCell="I95" sqref="I95"/>
    </sheetView>
  </sheetViews>
  <sheetFormatPr defaultColWidth="8.85546875" defaultRowHeight="15" x14ac:dyDescent="0.25"/>
  <cols>
    <col min="1" max="1" width="7.7109375" style="2" customWidth="1"/>
    <col min="2" max="2" width="11.85546875" style="1" customWidth="1"/>
    <col min="3" max="3" width="6.85546875" style="3" hidden="1" customWidth="1"/>
    <col min="4" max="4" width="7.28515625" style="1" customWidth="1"/>
    <col min="5" max="5" width="12.140625" style="1" customWidth="1"/>
    <col min="6" max="6" width="13.28515625" style="1" hidden="1" customWidth="1"/>
    <col min="7" max="7" width="17" style="1" customWidth="1"/>
    <col min="8" max="8" width="70.7109375" style="1" customWidth="1"/>
    <col min="9" max="9" width="12.5703125" style="1" customWidth="1"/>
    <col min="10" max="10" width="7.28515625" style="5" hidden="1" customWidth="1"/>
    <col min="11" max="11" width="9.7109375" style="1" hidden="1" customWidth="1"/>
    <col min="12" max="12" width="8.140625" style="3" hidden="1" customWidth="1"/>
    <col min="13" max="13" width="7.140625" style="3" hidden="1" customWidth="1"/>
    <col min="14" max="14" width="9.7109375" style="4" hidden="1" customWidth="1"/>
    <col min="15" max="15" width="3.85546875" style="3" hidden="1" customWidth="1"/>
    <col min="16" max="16" width="12" style="4" customWidth="1"/>
    <col min="17" max="17" width="8.140625" style="71" hidden="1" customWidth="1"/>
    <col min="18" max="18" width="13" style="7" hidden="1" customWidth="1"/>
    <col min="19" max="19" width="8.85546875" hidden="1" customWidth="1"/>
    <col min="20" max="20" width="6.7109375" hidden="1" customWidth="1"/>
    <col min="21" max="21" width="14.28515625" hidden="1" customWidth="1"/>
    <col min="22" max="22" width="14.42578125" hidden="1" customWidth="1"/>
    <col min="23" max="23" width="14.28515625" hidden="1" customWidth="1"/>
    <col min="24" max="24" width="14" hidden="1" customWidth="1"/>
    <col min="25" max="25" width="11" customWidth="1"/>
  </cols>
  <sheetData>
    <row r="1" spans="1:25" ht="24" thickBot="1" x14ac:dyDescent="0.3">
      <c r="A1" s="104" t="s">
        <v>1028</v>
      </c>
      <c r="Q1" s="105" t="s">
        <v>1029</v>
      </c>
    </row>
    <row r="2" spans="1:25" ht="24" thickBot="1" x14ac:dyDescent="0.3">
      <c r="A2" s="104" t="s">
        <v>1363</v>
      </c>
      <c r="T2" s="723" t="s">
        <v>1161</v>
      </c>
      <c r="U2" s="724"/>
      <c r="V2" s="725"/>
      <c r="W2" s="745" t="s">
        <v>1163</v>
      </c>
      <c r="X2" s="746"/>
      <c r="Y2" s="585"/>
    </row>
    <row r="3" spans="1:25" ht="73.5" customHeight="1" x14ac:dyDescent="0.25">
      <c r="A3" s="645" t="s">
        <v>711</v>
      </c>
      <c r="B3" s="644" t="s">
        <v>729</v>
      </c>
      <c r="C3" s="59" t="s">
        <v>712</v>
      </c>
      <c r="D3" s="60" t="s">
        <v>713</v>
      </c>
      <c r="E3" s="643" t="s">
        <v>1030</v>
      </c>
      <c r="F3" s="644" t="s">
        <v>990</v>
      </c>
      <c r="G3" s="644" t="s">
        <v>714</v>
      </c>
      <c r="H3" s="643" t="s">
        <v>707</v>
      </c>
      <c r="I3" s="644" t="s">
        <v>715</v>
      </c>
      <c r="J3" s="61" t="s">
        <v>716</v>
      </c>
      <c r="K3" s="644" t="s">
        <v>994</v>
      </c>
      <c r="L3" s="62" t="s">
        <v>997</v>
      </c>
      <c r="M3" s="62" t="s">
        <v>728</v>
      </c>
      <c r="N3" s="63" t="s">
        <v>717</v>
      </c>
      <c r="O3" s="64"/>
      <c r="P3" s="63" t="s">
        <v>709</v>
      </c>
      <c r="Q3" s="65" t="s">
        <v>1031</v>
      </c>
      <c r="R3" s="65" t="s">
        <v>1018</v>
      </c>
      <c r="S3" s="15" t="s">
        <v>1032</v>
      </c>
      <c r="T3" s="395" t="s">
        <v>1151</v>
      </c>
      <c r="U3" s="396" t="s">
        <v>1152</v>
      </c>
      <c r="V3" s="396" t="s">
        <v>1164</v>
      </c>
      <c r="W3" s="312" t="s">
        <v>1152</v>
      </c>
      <c r="X3" s="348" t="s">
        <v>1164</v>
      </c>
      <c r="Y3" s="349" t="s">
        <v>1374</v>
      </c>
    </row>
    <row r="4" spans="1:25" ht="27" customHeight="1" thickBot="1" x14ac:dyDescent="0.3">
      <c r="A4" s="48"/>
      <c r="B4" s="49"/>
      <c r="C4" s="50"/>
      <c r="D4" s="51"/>
      <c r="E4" s="50"/>
      <c r="F4" s="49"/>
      <c r="G4" s="49"/>
      <c r="H4" s="50"/>
      <c r="I4" s="49"/>
      <c r="J4" s="52"/>
      <c r="K4" s="49"/>
      <c r="L4" s="53"/>
      <c r="M4" s="53"/>
      <c r="N4" s="54"/>
      <c r="O4" s="55"/>
      <c r="P4" s="54"/>
      <c r="Q4" s="56"/>
      <c r="R4" s="56"/>
      <c r="S4" s="15"/>
      <c r="T4" s="397"/>
      <c r="U4" s="398"/>
      <c r="V4" s="397"/>
      <c r="W4" s="352"/>
      <c r="X4" s="353"/>
      <c r="Y4" s="354"/>
    </row>
    <row r="5" spans="1:25" ht="27" customHeight="1" x14ac:dyDescent="0.25">
      <c r="A5" s="12" t="s">
        <v>1012</v>
      </c>
      <c r="B5" s="13"/>
      <c r="C5" s="14"/>
      <c r="D5" s="34"/>
      <c r="E5" s="14"/>
      <c r="F5" s="13"/>
      <c r="G5" s="13"/>
      <c r="H5" s="14"/>
      <c r="I5" s="13"/>
      <c r="J5" s="35"/>
      <c r="K5" s="13"/>
      <c r="L5" s="30"/>
      <c r="M5" s="30"/>
      <c r="N5" s="31"/>
      <c r="O5" s="32"/>
      <c r="P5" s="31"/>
      <c r="Q5" s="33"/>
      <c r="R5" s="33"/>
      <c r="S5" s="15"/>
      <c r="T5" s="30"/>
      <c r="U5" s="30"/>
      <c r="V5" s="31"/>
      <c r="W5" s="54"/>
      <c r="X5" s="55"/>
      <c r="Y5" s="54"/>
    </row>
    <row r="6" spans="1:25" ht="196.5" customHeight="1" x14ac:dyDescent="0.25">
      <c r="A6" s="46" t="s">
        <v>830</v>
      </c>
      <c r="B6" s="82" t="s">
        <v>274</v>
      </c>
      <c r="C6" s="83">
        <v>51310</v>
      </c>
      <c r="D6" s="82" t="s">
        <v>275</v>
      </c>
      <c r="E6" s="82" t="s">
        <v>276</v>
      </c>
      <c r="F6" s="82" t="s">
        <v>720</v>
      </c>
      <c r="G6" s="82" t="s">
        <v>277</v>
      </c>
      <c r="H6" s="82" t="s">
        <v>1033</v>
      </c>
      <c r="I6" s="82" t="s">
        <v>6</v>
      </c>
      <c r="J6" s="84">
        <v>1.2</v>
      </c>
      <c r="K6" s="82" t="s">
        <v>14</v>
      </c>
      <c r="L6" s="83" t="s">
        <v>710</v>
      </c>
      <c r="M6" s="83" t="s">
        <v>710</v>
      </c>
      <c r="N6" s="85">
        <v>8250</v>
      </c>
      <c r="O6" s="83">
        <v>1</v>
      </c>
      <c r="P6" s="85">
        <v>8250</v>
      </c>
      <c r="Q6" s="83">
        <v>295</v>
      </c>
      <c r="R6" s="85" t="s">
        <v>996</v>
      </c>
      <c r="S6" s="29">
        <v>515</v>
      </c>
      <c r="T6" s="274"/>
      <c r="U6" s="85">
        <v>6000</v>
      </c>
      <c r="V6" s="83"/>
      <c r="W6" s="85">
        <v>6000</v>
      </c>
      <c r="X6" s="407"/>
      <c r="Y6" s="582">
        <f t="shared" ref="Y6:Y39" si="0">W6</f>
        <v>6000</v>
      </c>
    </row>
    <row r="7" spans="1:25" ht="120" x14ac:dyDescent="0.25">
      <c r="A7" s="41" t="s">
        <v>831</v>
      </c>
      <c r="B7" s="87" t="s">
        <v>274</v>
      </c>
      <c r="C7" s="88">
        <v>51310</v>
      </c>
      <c r="D7" s="87" t="s">
        <v>279</v>
      </c>
      <c r="E7" s="87" t="s">
        <v>280</v>
      </c>
      <c r="F7" s="87" t="s">
        <v>720</v>
      </c>
      <c r="G7" s="87" t="s">
        <v>281</v>
      </c>
      <c r="H7" s="87" t="s">
        <v>282</v>
      </c>
      <c r="I7" s="87" t="s">
        <v>6</v>
      </c>
      <c r="J7" s="89">
        <v>1.2</v>
      </c>
      <c r="K7" s="87" t="s">
        <v>14</v>
      </c>
      <c r="L7" s="88" t="s">
        <v>710</v>
      </c>
      <c r="M7" s="88" t="s">
        <v>710</v>
      </c>
      <c r="N7" s="90">
        <v>5600</v>
      </c>
      <c r="O7" s="88">
        <v>1</v>
      </c>
      <c r="P7" s="90">
        <v>5600</v>
      </c>
      <c r="Q7" s="88">
        <v>295</v>
      </c>
      <c r="R7" s="90" t="s">
        <v>996</v>
      </c>
      <c r="S7" s="22">
        <v>518</v>
      </c>
      <c r="T7" s="275"/>
      <c r="U7" s="90">
        <v>5000</v>
      </c>
      <c r="V7" s="88"/>
      <c r="W7" s="90">
        <v>5000</v>
      </c>
      <c r="X7" s="407"/>
      <c r="Y7" s="582">
        <f t="shared" si="0"/>
        <v>5000</v>
      </c>
    </row>
    <row r="8" spans="1:25" ht="306.75" customHeight="1" x14ac:dyDescent="0.25">
      <c r="A8" s="46" t="s">
        <v>832</v>
      </c>
      <c r="B8" s="82" t="s">
        <v>274</v>
      </c>
      <c r="C8" s="83">
        <v>53210</v>
      </c>
      <c r="D8" s="82" t="s">
        <v>283</v>
      </c>
      <c r="E8" s="82" t="s">
        <v>284</v>
      </c>
      <c r="F8" s="82" t="s">
        <v>720</v>
      </c>
      <c r="G8" s="82" t="s">
        <v>285</v>
      </c>
      <c r="H8" s="82" t="s">
        <v>286</v>
      </c>
      <c r="I8" s="82" t="s">
        <v>6</v>
      </c>
      <c r="J8" s="84" t="s">
        <v>174</v>
      </c>
      <c r="K8" s="82" t="s">
        <v>14</v>
      </c>
      <c r="L8" s="83" t="s">
        <v>710</v>
      </c>
      <c r="M8" s="83" t="s">
        <v>708</v>
      </c>
      <c r="N8" s="85">
        <v>750</v>
      </c>
      <c r="O8" s="83">
        <v>1</v>
      </c>
      <c r="P8" s="85">
        <v>750</v>
      </c>
      <c r="Q8" s="83">
        <v>298</v>
      </c>
      <c r="R8" s="85" t="s">
        <v>995</v>
      </c>
      <c r="S8" s="22">
        <v>518</v>
      </c>
      <c r="T8" s="274"/>
      <c r="U8" s="85"/>
      <c r="V8" s="83"/>
      <c r="W8" s="85"/>
      <c r="X8" s="407"/>
      <c r="Y8" s="582">
        <f t="shared" si="0"/>
        <v>0</v>
      </c>
    </row>
    <row r="9" spans="1:25" ht="105" x14ac:dyDescent="0.25">
      <c r="A9" s="41" t="s">
        <v>833</v>
      </c>
      <c r="B9" s="87" t="s">
        <v>274</v>
      </c>
      <c r="C9" s="88">
        <v>54110</v>
      </c>
      <c r="D9" s="87" t="s">
        <v>283</v>
      </c>
      <c r="E9" s="87" t="s">
        <v>284</v>
      </c>
      <c r="F9" s="87" t="s">
        <v>720</v>
      </c>
      <c r="G9" s="87" t="s">
        <v>287</v>
      </c>
      <c r="H9" s="87" t="s">
        <v>288</v>
      </c>
      <c r="I9" s="87" t="s">
        <v>25</v>
      </c>
      <c r="J9" s="89" t="s">
        <v>174</v>
      </c>
      <c r="K9" s="87" t="s">
        <v>7</v>
      </c>
      <c r="L9" s="88" t="s">
        <v>710</v>
      </c>
      <c r="M9" s="88" t="s">
        <v>710</v>
      </c>
      <c r="N9" s="90">
        <v>2000</v>
      </c>
      <c r="O9" s="88">
        <v>1</v>
      </c>
      <c r="P9" s="90">
        <v>2000</v>
      </c>
      <c r="Q9" s="88">
        <v>298</v>
      </c>
      <c r="R9" s="90" t="s">
        <v>995</v>
      </c>
      <c r="S9" s="29">
        <v>518</v>
      </c>
      <c r="T9" s="275"/>
      <c r="U9" s="90">
        <v>2000</v>
      </c>
      <c r="V9" s="88"/>
      <c r="W9" s="90">
        <v>2000</v>
      </c>
      <c r="X9" s="407"/>
      <c r="Y9" s="582">
        <f t="shared" si="0"/>
        <v>2000</v>
      </c>
    </row>
    <row r="10" spans="1:25" ht="151.5" customHeight="1" x14ac:dyDescent="0.25">
      <c r="A10" s="46" t="s">
        <v>834</v>
      </c>
      <c r="B10" s="82" t="s">
        <v>274</v>
      </c>
      <c r="C10" s="83">
        <v>53920</v>
      </c>
      <c r="D10" s="82" t="s">
        <v>283</v>
      </c>
      <c r="E10" s="82" t="s">
        <v>284</v>
      </c>
      <c r="F10" s="82" t="s">
        <v>720</v>
      </c>
      <c r="G10" s="82" t="s">
        <v>289</v>
      </c>
      <c r="H10" s="82" t="s">
        <v>290</v>
      </c>
      <c r="I10" s="82" t="s">
        <v>25</v>
      </c>
      <c r="J10" s="84" t="s">
        <v>174</v>
      </c>
      <c r="K10" s="82" t="s">
        <v>14</v>
      </c>
      <c r="L10" s="83" t="s">
        <v>710</v>
      </c>
      <c r="M10" s="83" t="s">
        <v>710</v>
      </c>
      <c r="N10" s="85">
        <v>1500</v>
      </c>
      <c r="O10" s="83">
        <v>1</v>
      </c>
      <c r="P10" s="85">
        <v>1500</v>
      </c>
      <c r="Q10" s="83">
        <v>298</v>
      </c>
      <c r="R10" s="85" t="s">
        <v>995</v>
      </c>
      <c r="S10" s="22">
        <v>521</v>
      </c>
      <c r="T10" s="274"/>
      <c r="U10" s="85"/>
      <c r="V10" s="83" t="s">
        <v>1165</v>
      </c>
      <c r="W10" s="85"/>
      <c r="X10" s="407"/>
      <c r="Y10" s="582">
        <f t="shared" si="0"/>
        <v>0</v>
      </c>
    </row>
    <row r="11" spans="1:25" ht="105" x14ac:dyDescent="0.25">
      <c r="A11" s="46" t="s">
        <v>840</v>
      </c>
      <c r="B11" s="82" t="s">
        <v>274</v>
      </c>
      <c r="C11" s="83">
        <v>55400</v>
      </c>
      <c r="D11" s="82" t="s">
        <v>275</v>
      </c>
      <c r="E11" s="82" t="s">
        <v>276</v>
      </c>
      <c r="F11" s="82" t="s">
        <v>720</v>
      </c>
      <c r="G11" s="82" t="s">
        <v>306</v>
      </c>
      <c r="H11" s="82" t="s">
        <v>307</v>
      </c>
      <c r="I11" s="82" t="s">
        <v>25</v>
      </c>
      <c r="J11" s="84"/>
      <c r="K11" s="82" t="s">
        <v>28</v>
      </c>
      <c r="L11" s="83" t="s">
        <v>708</v>
      </c>
      <c r="M11" s="83" t="s">
        <v>708</v>
      </c>
      <c r="N11" s="85">
        <v>5000</v>
      </c>
      <c r="O11" s="83">
        <v>1</v>
      </c>
      <c r="P11" s="85">
        <v>5000</v>
      </c>
      <c r="Q11" s="83">
        <v>433</v>
      </c>
      <c r="R11" s="85" t="s">
        <v>995</v>
      </c>
      <c r="S11" s="29">
        <v>683</v>
      </c>
      <c r="T11" s="274"/>
      <c r="U11" s="85"/>
      <c r="V11" s="83"/>
      <c r="W11" s="85"/>
      <c r="X11" s="407"/>
      <c r="Y11" s="582">
        <f t="shared" si="0"/>
        <v>0</v>
      </c>
    </row>
    <row r="12" spans="1:25" ht="195" x14ac:dyDescent="0.25">
      <c r="A12" s="41" t="s">
        <v>841</v>
      </c>
      <c r="B12" s="87" t="s">
        <v>274</v>
      </c>
      <c r="C12" s="88">
        <v>55400</v>
      </c>
      <c r="D12" s="87" t="s">
        <v>275</v>
      </c>
      <c r="E12" s="87" t="s">
        <v>276</v>
      </c>
      <c r="F12" s="87" t="s">
        <v>720</v>
      </c>
      <c r="G12" s="87" t="s">
        <v>308</v>
      </c>
      <c r="H12" s="87" t="s">
        <v>1034</v>
      </c>
      <c r="I12" s="87" t="s">
        <v>25</v>
      </c>
      <c r="J12" s="89"/>
      <c r="K12" s="87" t="s">
        <v>28</v>
      </c>
      <c r="L12" s="88" t="s">
        <v>708</v>
      </c>
      <c r="M12" s="88" t="s">
        <v>710</v>
      </c>
      <c r="N12" s="90">
        <v>570</v>
      </c>
      <c r="O12" s="88">
        <v>1</v>
      </c>
      <c r="P12" s="90">
        <v>570</v>
      </c>
      <c r="Q12" s="88">
        <v>433</v>
      </c>
      <c r="R12" s="90" t="s">
        <v>995</v>
      </c>
      <c r="S12" s="22">
        <v>682</v>
      </c>
      <c r="T12" s="275"/>
      <c r="U12" s="90"/>
      <c r="V12" s="88"/>
      <c r="W12" s="90"/>
      <c r="X12" s="407"/>
      <c r="Y12" s="582">
        <f t="shared" si="0"/>
        <v>0</v>
      </c>
    </row>
    <row r="13" spans="1:25" ht="258.75" customHeight="1" x14ac:dyDescent="0.25">
      <c r="A13" s="46" t="s">
        <v>842</v>
      </c>
      <c r="B13" s="82" t="s">
        <v>274</v>
      </c>
      <c r="C13" s="83">
        <v>51310</v>
      </c>
      <c r="D13" s="82" t="s">
        <v>283</v>
      </c>
      <c r="E13" s="82" t="s">
        <v>284</v>
      </c>
      <c r="F13" s="82" t="s">
        <v>720</v>
      </c>
      <c r="G13" s="82" t="s">
        <v>310</v>
      </c>
      <c r="H13" s="82" t="s">
        <v>311</v>
      </c>
      <c r="I13" s="82" t="s">
        <v>6</v>
      </c>
      <c r="J13" s="84" t="s">
        <v>174</v>
      </c>
      <c r="K13" s="82" t="s">
        <v>14</v>
      </c>
      <c r="L13" s="83" t="s">
        <v>710</v>
      </c>
      <c r="M13" s="83" t="s">
        <v>708</v>
      </c>
      <c r="N13" s="85">
        <v>750</v>
      </c>
      <c r="O13" s="83">
        <v>1</v>
      </c>
      <c r="P13" s="85">
        <v>750</v>
      </c>
      <c r="Q13" s="83">
        <v>298</v>
      </c>
      <c r="R13" s="85" t="s">
        <v>995</v>
      </c>
      <c r="S13" s="29">
        <v>521</v>
      </c>
      <c r="T13" s="274"/>
      <c r="U13" s="85"/>
      <c r="V13" s="83"/>
      <c r="W13" s="85"/>
      <c r="X13" s="407"/>
      <c r="Y13" s="582">
        <f t="shared" si="0"/>
        <v>0</v>
      </c>
    </row>
    <row r="14" spans="1:25" ht="75" x14ac:dyDescent="0.25">
      <c r="A14" s="46" t="s">
        <v>843</v>
      </c>
      <c r="B14" s="82" t="s">
        <v>274</v>
      </c>
      <c r="C14" s="83">
        <v>51310</v>
      </c>
      <c r="D14" s="82" t="s">
        <v>283</v>
      </c>
      <c r="E14" s="82" t="s">
        <v>284</v>
      </c>
      <c r="F14" s="82" t="s">
        <v>720</v>
      </c>
      <c r="G14" s="82" t="s">
        <v>312</v>
      </c>
      <c r="H14" s="82" t="s">
        <v>313</v>
      </c>
      <c r="I14" s="82" t="s">
        <v>6</v>
      </c>
      <c r="J14" s="84" t="s">
        <v>174</v>
      </c>
      <c r="K14" s="82" t="s">
        <v>14</v>
      </c>
      <c r="L14" s="83" t="s">
        <v>710</v>
      </c>
      <c r="M14" s="83" t="s">
        <v>708</v>
      </c>
      <c r="N14" s="85">
        <v>1500</v>
      </c>
      <c r="O14" s="83">
        <v>1</v>
      </c>
      <c r="P14" s="85">
        <v>1500</v>
      </c>
      <c r="Q14" s="83">
        <v>298</v>
      </c>
      <c r="R14" s="85" t="s">
        <v>995</v>
      </c>
      <c r="S14" s="22">
        <v>521</v>
      </c>
      <c r="T14" s="274"/>
      <c r="U14" s="85"/>
      <c r="V14" s="83" t="s">
        <v>1165</v>
      </c>
      <c r="W14" s="85"/>
      <c r="X14" s="407"/>
      <c r="Y14" s="582">
        <f t="shared" si="0"/>
        <v>0</v>
      </c>
    </row>
    <row r="15" spans="1:25" ht="270" x14ac:dyDescent="0.25">
      <c r="A15" s="46" t="s">
        <v>846</v>
      </c>
      <c r="B15" s="82" t="s">
        <v>274</v>
      </c>
      <c r="C15" s="83">
        <v>51230</v>
      </c>
      <c r="D15" s="82" t="s">
        <v>320</v>
      </c>
      <c r="E15" s="82" t="s">
        <v>321</v>
      </c>
      <c r="F15" s="82" t="s">
        <v>720</v>
      </c>
      <c r="G15" s="82" t="s">
        <v>322</v>
      </c>
      <c r="H15" s="82" t="s">
        <v>323</v>
      </c>
      <c r="I15" s="82" t="s">
        <v>6</v>
      </c>
      <c r="J15" s="84">
        <v>1.2</v>
      </c>
      <c r="K15" s="82" t="s">
        <v>14</v>
      </c>
      <c r="L15" s="83" t="s">
        <v>710</v>
      </c>
      <c r="M15" s="83" t="s">
        <v>710</v>
      </c>
      <c r="N15" s="85">
        <v>55887</v>
      </c>
      <c r="O15" s="83">
        <v>1</v>
      </c>
      <c r="P15" s="85">
        <v>53781</v>
      </c>
      <c r="Q15" s="83">
        <v>301</v>
      </c>
      <c r="R15" s="85" t="s">
        <v>996</v>
      </c>
      <c r="S15" s="29">
        <v>521</v>
      </c>
      <c r="T15" s="274"/>
      <c r="U15" s="85"/>
      <c r="V15" s="278" t="s">
        <v>1175</v>
      </c>
      <c r="W15" s="85"/>
      <c r="X15" s="407"/>
      <c r="Y15" s="582">
        <f t="shared" si="0"/>
        <v>0</v>
      </c>
    </row>
    <row r="16" spans="1:25" ht="120" x14ac:dyDescent="0.25">
      <c r="A16" s="46" t="s">
        <v>847</v>
      </c>
      <c r="B16" s="82" t="s">
        <v>274</v>
      </c>
      <c r="C16" s="83">
        <v>51130</v>
      </c>
      <c r="D16" s="82" t="s">
        <v>320</v>
      </c>
      <c r="E16" s="82" t="s">
        <v>321</v>
      </c>
      <c r="F16" s="82" t="s">
        <v>720</v>
      </c>
      <c r="G16" s="82" t="s">
        <v>324</v>
      </c>
      <c r="H16" s="82" t="s">
        <v>325</v>
      </c>
      <c r="I16" s="82" t="s">
        <v>6</v>
      </c>
      <c r="J16" s="84">
        <v>1.2</v>
      </c>
      <c r="K16" s="82" t="s">
        <v>7</v>
      </c>
      <c r="L16" s="83" t="s">
        <v>710</v>
      </c>
      <c r="M16" s="83" t="s">
        <v>710</v>
      </c>
      <c r="N16" s="85">
        <v>10000</v>
      </c>
      <c r="O16" s="83">
        <v>1</v>
      </c>
      <c r="P16" s="85">
        <v>10000</v>
      </c>
      <c r="Q16" s="83">
        <v>301</v>
      </c>
      <c r="R16" s="85" t="s">
        <v>996</v>
      </c>
      <c r="S16" s="22">
        <v>521</v>
      </c>
      <c r="T16" s="274"/>
      <c r="U16" s="85"/>
      <c r="V16" s="278" t="s">
        <v>1173</v>
      </c>
      <c r="W16" s="85"/>
      <c r="X16" s="407"/>
      <c r="Y16" s="582">
        <f t="shared" si="0"/>
        <v>0</v>
      </c>
    </row>
    <row r="17" spans="1:25" ht="120" x14ac:dyDescent="0.25">
      <c r="A17" s="46" t="s">
        <v>848</v>
      </c>
      <c r="B17" s="82" t="s">
        <v>274</v>
      </c>
      <c r="C17" s="83">
        <v>51130</v>
      </c>
      <c r="D17" s="82" t="s">
        <v>320</v>
      </c>
      <c r="E17" s="82" t="s">
        <v>321</v>
      </c>
      <c r="F17" s="82" t="s">
        <v>720</v>
      </c>
      <c r="G17" s="82" t="s">
        <v>326</v>
      </c>
      <c r="H17" s="82" t="s">
        <v>325</v>
      </c>
      <c r="I17" s="82" t="s">
        <v>6</v>
      </c>
      <c r="J17" s="84">
        <v>1.2</v>
      </c>
      <c r="K17" s="82" t="s">
        <v>7</v>
      </c>
      <c r="L17" s="83" t="s">
        <v>710</v>
      </c>
      <c r="M17" s="83" t="s">
        <v>710</v>
      </c>
      <c r="N17" s="85">
        <v>16484</v>
      </c>
      <c r="O17" s="83">
        <v>1</v>
      </c>
      <c r="P17" s="85">
        <v>16484</v>
      </c>
      <c r="Q17" s="83">
        <v>301</v>
      </c>
      <c r="R17" s="85" t="s">
        <v>996</v>
      </c>
      <c r="S17" s="22">
        <v>603</v>
      </c>
      <c r="T17" s="274"/>
      <c r="U17" s="85">
        <v>16484</v>
      </c>
      <c r="V17" s="83"/>
      <c r="W17" s="85">
        <v>16484</v>
      </c>
      <c r="X17" s="407"/>
      <c r="Y17" s="582">
        <f t="shared" si="0"/>
        <v>16484</v>
      </c>
    </row>
    <row r="18" spans="1:25" ht="75" x14ac:dyDescent="0.25">
      <c r="A18" s="46" t="s">
        <v>849</v>
      </c>
      <c r="B18" s="82" t="s">
        <v>274</v>
      </c>
      <c r="C18" s="83">
        <v>51310</v>
      </c>
      <c r="D18" s="82" t="s">
        <v>320</v>
      </c>
      <c r="E18" s="82" t="s">
        <v>321</v>
      </c>
      <c r="F18" s="82" t="s">
        <v>720</v>
      </c>
      <c r="G18" s="82" t="s">
        <v>327</v>
      </c>
      <c r="H18" s="82" t="s">
        <v>328</v>
      </c>
      <c r="I18" s="82" t="s">
        <v>6</v>
      </c>
      <c r="J18" s="84">
        <v>1.2</v>
      </c>
      <c r="K18" s="82" t="s">
        <v>112</v>
      </c>
      <c r="L18" s="83" t="s">
        <v>710</v>
      </c>
      <c r="M18" s="83" t="s">
        <v>710</v>
      </c>
      <c r="N18" s="85">
        <v>20000</v>
      </c>
      <c r="O18" s="83">
        <v>1</v>
      </c>
      <c r="P18" s="85">
        <v>20000</v>
      </c>
      <c r="Q18" s="83">
        <v>301</v>
      </c>
      <c r="R18" s="85" t="s">
        <v>996</v>
      </c>
      <c r="S18" s="29">
        <v>816</v>
      </c>
      <c r="T18" s="274"/>
      <c r="U18" s="85"/>
      <c r="V18" s="278" t="s">
        <v>1176</v>
      </c>
      <c r="W18" s="85"/>
      <c r="X18" s="407"/>
      <c r="Y18" s="582">
        <f t="shared" si="0"/>
        <v>0</v>
      </c>
    </row>
    <row r="19" spans="1:25" ht="75" x14ac:dyDescent="0.25">
      <c r="A19" s="46" t="s">
        <v>850</v>
      </c>
      <c r="B19" s="82" t="s">
        <v>274</v>
      </c>
      <c r="C19" s="83">
        <v>53210</v>
      </c>
      <c r="D19" s="82" t="s">
        <v>320</v>
      </c>
      <c r="E19" s="82" t="s">
        <v>321</v>
      </c>
      <c r="F19" s="82" t="s">
        <v>720</v>
      </c>
      <c r="G19" s="82" t="s">
        <v>329</v>
      </c>
      <c r="H19" s="82" t="s">
        <v>330</v>
      </c>
      <c r="I19" s="82" t="s">
        <v>6</v>
      </c>
      <c r="J19" s="84">
        <v>1.2</v>
      </c>
      <c r="K19" s="82" t="s">
        <v>10</v>
      </c>
      <c r="L19" s="83" t="s">
        <v>710</v>
      </c>
      <c r="M19" s="83" t="s">
        <v>710</v>
      </c>
      <c r="N19" s="85">
        <v>3000</v>
      </c>
      <c r="O19" s="83">
        <v>1</v>
      </c>
      <c r="P19" s="85">
        <v>3000</v>
      </c>
      <c r="Q19" s="83">
        <v>301</v>
      </c>
      <c r="R19" s="85" t="s">
        <v>996</v>
      </c>
      <c r="S19" s="22">
        <v>833</v>
      </c>
      <c r="T19" s="274"/>
      <c r="U19" s="85"/>
      <c r="V19" s="278" t="s">
        <v>1174</v>
      </c>
      <c r="W19" s="85"/>
      <c r="X19" s="407"/>
      <c r="Y19" s="582">
        <f t="shared" si="0"/>
        <v>0</v>
      </c>
    </row>
    <row r="20" spans="1:25" ht="409.5" x14ac:dyDescent="0.25">
      <c r="A20" s="46" t="s">
        <v>884</v>
      </c>
      <c r="B20" s="82" t="s">
        <v>415</v>
      </c>
      <c r="C20" s="83">
        <v>51310</v>
      </c>
      <c r="D20" s="82" t="s">
        <v>416</v>
      </c>
      <c r="E20" s="82" t="s">
        <v>417</v>
      </c>
      <c r="F20" s="82" t="s">
        <v>720</v>
      </c>
      <c r="G20" s="82" t="s">
        <v>418</v>
      </c>
      <c r="H20" s="82" t="s">
        <v>419</v>
      </c>
      <c r="I20" s="82" t="s">
        <v>6</v>
      </c>
      <c r="J20" s="84">
        <v>1.4</v>
      </c>
      <c r="K20" s="82" t="s">
        <v>14</v>
      </c>
      <c r="L20" s="83" t="s">
        <v>710</v>
      </c>
      <c r="M20" s="83" t="s">
        <v>710</v>
      </c>
      <c r="N20" s="85">
        <v>10000</v>
      </c>
      <c r="O20" s="83">
        <v>1</v>
      </c>
      <c r="P20" s="85">
        <v>10000</v>
      </c>
      <c r="Q20" s="83">
        <v>343</v>
      </c>
      <c r="R20" s="85" t="s">
        <v>996</v>
      </c>
      <c r="S20" s="29">
        <v>682</v>
      </c>
      <c r="T20" s="274"/>
      <c r="U20" s="85">
        <v>10000</v>
      </c>
      <c r="V20" s="83"/>
      <c r="W20" s="85">
        <v>10000</v>
      </c>
      <c r="X20" s="407"/>
      <c r="Y20" s="582">
        <f t="shared" si="0"/>
        <v>10000</v>
      </c>
    </row>
    <row r="21" spans="1:25" ht="216.75" customHeight="1" x14ac:dyDescent="0.25">
      <c r="A21" s="41" t="s">
        <v>973</v>
      </c>
      <c r="B21" s="87" t="s">
        <v>217</v>
      </c>
      <c r="C21" s="88">
        <v>51310</v>
      </c>
      <c r="D21" s="87" t="s">
        <v>666</v>
      </c>
      <c r="E21" s="87" t="s">
        <v>667</v>
      </c>
      <c r="F21" s="87" t="s">
        <v>720</v>
      </c>
      <c r="G21" s="87" t="s">
        <v>668</v>
      </c>
      <c r="H21" s="87" t="s">
        <v>1035</v>
      </c>
      <c r="I21" s="87" t="s">
        <v>6</v>
      </c>
      <c r="J21" s="89">
        <v>1.3</v>
      </c>
      <c r="K21" s="87" t="s">
        <v>7</v>
      </c>
      <c r="L21" s="88" t="s">
        <v>710</v>
      </c>
      <c r="M21" s="88" t="s">
        <v>708</v>
      </c>
      <c r="N21" s="90">
        <v>7000</v>
      </c>
      <c r="O21" s="88">
        <v>1</v>
      </c>
      <c r="P21" s="90">
        <v>7000</v>
      </c>
      <c r="Q21" s="88">
        <v>461</v>
      </c>
      <c r="R21" s="90" t="s">
        <v>995</v>
      </c>
      <c r="S21" s="22">
        <v>681</v>
      </c>
      <c r="T21" s="275"/>
      <c r="U21" s="90">
        <v>7000</v>
      </c>
      <c r="V21" s="88"/>
      <c r="W21" s="90">
        <v>7000</v>
      </c>
      <c r="X21" s="407"/>
      <c r="Y21" s="582">
        <f t="shared" si="0"/>
        <v>7000</v>
      </c>
    </row>
    <row r="22" spans="1:25" ht="409.5" x14ac:dyDescent="0.25">
      <c r="A22" s="46" t="s">
        <v>974</v>
      </c>
      <c r="B22" s="82" t="s">
        <v>217</v>
      </c>
      <c r="C22" s="83">
        <v>51230</v>
      </c>
      <c r="D22" s="82" t="s">
        <v>666</v>
      </c>
      <c r="E22" s="82" t="s">
        <v>667</v>
      </c>
      <c r="F22" s="82" t="s">
        <v>720</v>
      </c>
      <c r="G22" s="82" t="s">
        <v>670</v>
      </c>
      <c r="H22" s="82" t="s">
        <v>671</v>
      </c>
      <c r="I22" s="82" t="s">
        <v>6</v>
      </c>
      <c r="J22" s="84" t="s">
        <v>672</v>
      </c>
      <c r="K22" s="82" t="s">
        <v>14</v>
      </c>
      <c r="L22" s="83" t="s">
        <v>710</v>
      </c>
      <c r="M22" s="83" t="s">
        <v>710</v>
      </c>
      <c r="N22" s="85">
        <v>54297</v>
      </c>
      <c r="O22" s="83">
        <v>1</v>
      </c>
      <c r="P22" s="85">
        <v>59063</v>
      </c>
      <c r="Q22" s="83">
        <v>461</v>
      </c>
      <c r="R22" s="85" t="s">
        <v>995</v>
      </c>
      <c r="S22" s="22">
        <v>784</v>
      </c>
      <c r="T22" s="274"/>
      <c r="U22" s="85">
        <v>47473</v>
      </c>
      <c r="V22" s="83"/>
      <c r="W22" s="85">
        <v>47473</v>
      </c>
      <c r="X22" s="407"/>
      <c r="Y22" s="582">
        <f t="shared" si="0"/>
        <v>47473</v>
      </c>
    </row>
    <row r="23" spans="1:25" ht="195" x14ac:dyDescent="0.25">
      <c r="A23" s="46" t="s">
        <v>855</v>
      </c>
      <c r="B23" s="82" t="s">
        <v>344</v>
      </c>
      <c r="C23" s="83">
        <v>51129</v>
      </c>
      <c r="D23" s="82" t="s">
        <v>345</v>
      </c>
      <c r="E23" s="82" t="s">
        <v>346</v>
      </c>
      <c r="F23" s="82" t="s">
        <v>720</v>
      </c>
      <c r="G23" s="82" t="s">
        <v>347</v>
      </c>
      <c r="H23" s="82" t="s">
        <v>348</v>
      </c>
      <c r="I23" s="82" t="s">
        <v>6</v>
      </c>
      <c r="J23" s="84" t="s">
        <v>349</v>
      </c>
      <c r="K23" s="82" t="s">
        <v>14</v>
      </c>
      <c r="L23" s="83" t="s">
        <v>708</v>
      </c>
      <c r="M23" s="83" t="s">
        <v>708</v>
      </c>
      <c r="N23" s="85">
        <v>5892</v>
      </c>
      <c r="O23" s="83">
        <v>1</v>
      </c>
      <c r="P23" s="85">
        <v>5892</v>
      </c>
      <c r="Q23" s="83">
        <v>402</v>
      </c>
      <c r="R23" s="85" t="s">
        <v>995</v>
      </c>
      <c r="S23" s="29">
        <v>724</v>
      </c>
      <c r="T23" s="274"/>
      <c r="U23" s="85"/>
      <c r="V23" s="83"/>
      <c r="W23" s="85"/>
      <c r="X23" s="407"/>
      <c r="Y23" s="582">
        <f t="shared" si="0"/>
        <v>0</v>
      </c>
    </row>
    <row r="24" spans="1:25" ht="105" customHeight="1" x14ac:dyDescent="0.25">
      <c r="A24" s="46" t="s">
        <v>856</v>
      </c>
      <c r="B24" s="82" t="s">
        <v>344</v>
      </c>
      <c r="C24" s="83">
        <v>51310</v>
      </c>
      <c r="D24" s="82" t="s">
        <v>345</v>
      </c>
      <c r="E24" s="82" t="s">
        <v>346</v>
      </c>
      <c r="F24" s="82" t="s">
        <v>720</v>
      </c>
      <c r="G24" s="82" t="s">
        <v>350</v>
      </c>
      <c r="H24" s="82" t="s">
        <v>351</v>
      </c>
      <c r="I24" s="82" t="s">
        <v>6</v>
      </c>
      <c r="J24" s="84" t="s">
        <v>349</v>
      </c>
      <c r="K24" s="82" t="s">
        <v>89</v>
      </c>
      <c r="L24" s="83" t="s">
        <v>708</v>
      </c>
      <c r="M24" s="83" t="s">
        <v>708</v>
      </c>
      <c r="N24" s="85">
        <v>5238</v>
      </c>
      <c r="O24" s="83">
        <v>1</v>
      </c>
      <c r="P24" s="85">
        <v>5238</v>
      </c>
      <c r="Q24" s="83">
        <v>402</v>
      </c>
      <c r="R24" s="85" t="s">
        <v>995</v>
      </c>
      <c r="S24" s="29">
        <v>540</v>
      </c>
      <c r="T24" s="274"/>
      <c r="U24" s="85"/>
      <c r="V24" s="83"/>
      <c r="W24" s="85"/>
      <c r="X24" s="407"/>
      <c r="Y24" s="582">
        <f t="shared" si="0"/>
        <v>0</v>
      </c>
    </row>
    <row r="25" spans="1:25" ht="105" x14ac:dyDescent="0.25">
      <c r="A25" s="46" t="s">
        <v>857</v>
      </c>
      <c r="B25" s="82" t="s">
        <v>344</v>
      </c>
      <c r="C25" s="83">
        <v>51310</v>
      </c>
      <c r="D25" s="82" t="s">
        <v>352</v>
      </c>
      <c r="E25" s="82" t="s">
        <v>353</v>
      </c>
      <c r="F25" s="82" t="s">
        <v>720</v>
      </c>
      <c r="G25" s="82" t="s">
        <v>354</v>
      </c>
      <c r="H25" s="82" t="s">
        <v>355</v>
      </c>
      <c r="I25" s="82" t="s">
        <v>6</v>
      </c>
      <c r="J25" s="84" t="s">
        <v>349</v>
      </c>
      <c r="K25" s="82" t="s">
        <v>10</v>
      </c>
      <c r="L25" s="83" t="s">
        <v>708</v>
      </c>
      <c r="M25" s="83" t="s">
        <v>708</v>
      </c>
      <c r="N25" s="85">
        <v>1080</v>
      </c>
      <c r="O25" s="83">
        <v>1</v>
      </c>
      <c r="P25" s="85">
        <v>1080</v>
      </c>
      <c r="Q25" s="83">
        <v>402</v>
      </c>
      <c r="R25" s="85" t="s">
        <v>995</v>
      </c>
      <c r="S25" s="29">
        <v>101</v>
      </c>
      <c r="T25" s="274"/>
      <c r="U25" s="85"/>
      <c r="V25" s="83"/>
      <c r="W25" s="85"/>
      <c r="X25" s="407"/>
      <c r="Y25" s="582">
        <f t="shared" si="0"/>
        <v>0</v>
      </c>
    </row>
    <row r="26" spans="1:25" ht="60" x14ac:dyDescent="0.25">
      <c r="A26" s="46" t="s">
        <v>858</v>
      </c>
      <c r="B26" s="82" t="s">
        <v>344</v>
      </c>
      <c r="C26" s="83">
        <v>51129</v>
      </c>
      <c r="D26" s="82" t="s">
        <v>345</v>
      </c>
      <c r="E26" s="82" t="s">
        <v>346</v>
      </c>
      <c r="F26" s="82" t="s">
        <v>720</v>
      </c>
      <c r="G26" s="82" t="s">
        <v>356</v>
      </c>
      <c r="H26" s="82" t="s">
        <v>357</v>
      </c>
      <c r="I26" s="82" t="s">
        <v>6</v>
      </c>
      <c r="J26" s="84" t="s">
        <v>349</v>
      </c>
      <c r="K26" s="82" t="s">
        <v>14</v>
      </c>
      <c r="L26" s="83" t="s">
        <v>710</v>
      </c>
      <c r="M26" s="83" t="s">
        <v>710</v>
      </c>
      <c r="N26" s="85">
        <v>15520</v>
      </c>
      <c r="O26" s="83">
        <v>1</v>
      </c>
      <c r="P26" s="85">
        <v>15520</v>
      </c>
      <c r="Q26" s="83">
        <v>402</v>
      </c>
      <c r="R26" s="85" t="s">
        <v>995</v>
      </c>
      <c r="S26" s="22">
        <v>171</v>
      </c>
      <c r="T26" s="274"/>
      <c r="U26" s="85"/>
      <c r="V26" s="83"/>
      <c r="W26" s="85"/>
      <c r="X26" s="407"/>
      <c r="Y26" s="582">
        <f t="shared" si="0"/>
        <v>0</v>
      </c>
    </row>
    <row r="27" spans="1:25" ht="141" customHeight="1" x14ac:dyDescent="0.25">
      <c r="A27" s="46" t="s">
        <v>860</v>
      </c>
      <c r="B27" s="82" t="s">
        <v>344</v>
      </c>
      <c r="C27" s="83">
        <v>55205</v>
      </c>
      <c r="D27" s="82" t="s">
        <v>345</v>
      </c>
      <c r="E27" s="82" t="s">
        <v>346</v>
      </c>
      <c r="F27" s="82" t="s">
        <v>720</v>
      </c>
      <c r="G27" s="82" t="s">
        <v>362</v>
      </c>
      <c r="H27" s="82" t="s">
        <v>1106</v>
      </c>
      <c r="I27" s="82" t="s">
        <v>25</v>
      </c>
      <c r="J27" s="84" t="s">
        <v>360</v>
      </c>
      <c r="K27" s="82" t="s">
        <v>14</v>
      </c>
      <c r="L27" s="83" t="s">
        <v>710</v>
      </c>
      <c r="M27" s="83" t="s">
        <v>708</v>
      </c>
      <c r="N27" s="85">
        <v>41632</v>
      </c>
      <c r="O27" s="83">
        <v>1</v>
      </c>
      <c r="P27" s="85">
        <v>41632</v>
      </c>
      <c r="Q27" s="83">
        <v>400</v>
      </c>
      <c r="R27" s="85" t="s">
        <v>995</v>
      </c>
      <c r="S27" s="29">
        <v>691</v>
      </c>
      <c r="T27" s="274"/>
      <c r="U27" s="85">
        <v>35000</v>
      </c>
      <c r="V27" s="278"/>
      <c r="W27" s="85">
        <v>35000</v>
      </c>
      <c r="X27" s="407"/>
      <c r="Y27" s="582">
        <f t="shared" si="0"/>
        <v>35000</v>
      </c>
    </row>
    <row r="28" spans="1:25" ht="215.25" customHeight="1" x14ac:dyDescent="0.25">
      <c r="A28" s="46" t="s">
        <v>865</v>
      </c>
      <c r="B28" s="82" t="s">
        <v>344</v>
      </c>
      <c r="C28" s="83">
        <v>54100</v>
      </c>
      <c r="D28" s="82" t="s">
        <v>345</v>
      </c>
      <c r="E28" s="82" t="s">
        <v>346</v>
      </c>
      <c r="F28" s="82" t="s">
        <v>720</v>
      </c>
      <c r="G28" s="82" t="s">
        <v>374</v>
      </c>
      <c r="H28" s="82" t="s">
        <v>375</v>
      </c>
      <c r="I28" s="82" t="s">
        <v>25</v>
      </c>
      <c r="J28" s="84" t="s">
        <v>376</v>
      </c>
      <c r="K28" s="82" t="s">
        <v>89</v>
      </c>
      <c r="L28" s="83" t="s">
        <v>708</v>
      </c>
      <c r="M28" s="83" t="s">
        <v>708</v>
      </c>
      <c r="N28" s="85">
        <v>5000</v>
      </c>
      <c r="O28" s="83">
        <v>1</v>
      </c>
      <c r="P28" s="85">
        <v>5000</v>
      </c>
      <c r="Q28" s="83">
        <v>413</v>
      </c>
      <c r="R28" s="85" t="s">
        <v>996</v>
      </c>
      <c r="S28" s="29">
        <v>551</v>
      </c>
      <c r="T28" s="274"/>
      <c r="U28" s="85"/>
      <c r="V28" s="83"/>
      <c r="W28" s="85"/>
      <c r="X28" s="407"/>
      <c r="Y28" s="582">
        <f t="shared" si="0"/>
        <v>0</v>
      </c>
    </row>
    <row r="29" spans="1:25" ht="123.75" customHeight="1" x14ac:dyDescent="0.25">
      <c r="A29" s="46" t="s">
        <v>866</v>
      </c>
      <c r="B29" s="82" t="s">
        <v>344</v>
      </c>
      <c r="C29" s="83">
        <v>51310</v>
      </c>
      <c r="D29" s="82" t="s">
        <v>345</v>
      </c>
      <c r="E29" s="82" t="s">
        <v>346</v>
      </c>
      <c r="F29" s="82" t="s">
        <v>720</v>
      </c>
      <c r="G29" s="82" t="s">
        <v>377</v>
      </c>
      <c r="H29" s="82" t="s">
        <v>378</v>
      </c>
      <c r="I29" s="82" t="s">
        <v>6</v>
      </c>
      <c r="J29" s="84" t="s">
        <v>349</v>
      </c>
      <c r="K29" s="82" t="s">
        <v>14</v>
      </c>
      <c r="L29" s="83" t="s">
        <v>710</v>
      </c>
      <c r="M29" s="83" t="s">
        <v>708</v>
      </c>
      <c r="N29" s="85">
        <v>18000</v>
      </c>
      <c r="O29" s="83">
        <v>1</v>
      </c>
      <c r="P29" s="85">
        <v>18000</v>
      </c>
      <c r="Q29" s="83">
        <v>402</v>
      </c>
      <c r="R29" s="85" t="s">
        <v>995</v>
      </c>
      <c r="S29" s="22">
        <v>708</v>
      </c>
      <c r="T29" s="274"/>
      <c r="U29" s="85">
        <v>13440</v>
      </c>
      <c r="V29" s="83"/>
      <c r="W29" s="85">
        <v>13440</v>
      </c>
      <c r="X29" s="407"/>
      <c r="Y29" s="582">
        <f t="shared" si="0"/>
        <v>13440</v>
      </c>
    </row>
    <row r="30" spans="1:25" ht="105" x14ac:dyDescent="0.25">
      <c r="A30" s="46" t="s">
        <v>868</v>
      </c>
      <c r="B30" s="82" t="s">
        <v>344</v>
      </c>
      <c r="C30" s="83">
        <v>54100</v>
      </c>
      <c r="D30" s="82" t="s">
        <v>352</v>
      </c>
      <c r="E30" s="82" t="s">
        <v>353</v>
      </c>
      <c r="F30" s="82" t="s">
        <v>720</v>
      </c>
      <c r="G30" s="82" t="s">
        <v>381</v>
      </c>
      <c r="H30" s="82" t="s">
        <v>382</v>
      </c>
      <c r="I30" s="82" t="s">
        <v>25</v>
      </c>
      <c r="J30" s="84" t="s">
        <v>360</v>
      </c>
      <c r="K30" s="82" t="s">
        <v>89</v>
      </c>
      <c r="L30" s="83" t="s">
        <v>708</v>
      </c>
      <c r="M30" s="83" t="s">
        <v>708</v>
      </c>
      <c r="N30" s="85">
        <v>1000</v>
      </c>
      <c r="O30" s="83">
        <v>1</v>
      </c>
      <c r="P30" s="85">
        <v>1000</v>
      </c>
      <c r="Q30" s="83">
        <v>400</v>
      </c>
      <c r="R30" s="85" t="s">
        <v>995</v>
      </c>
      <c r="S30" s="29">
        <v>553</v>
      </c>
      <c r="T30" s="274"/>
      <c r="U30" s="85"/>
      <c r="V30" s="83"/>
      <c r="W30" s="85"/>
      <c r="X30" s="407"/>
      <c r="Y30" s="582">
        <f t="shared" si="0"/>
        <v>0</v>
      </c>
    </row>
    <row r="31" spans="1:25" ht="111" customHeight="1" x14ac:dyDescent="0.25">
      <c r="A31" s="41" t="s">
        <v>869</v>
      </c>
      <c r="B31" s="87" t="s">
        <v>344</v>
      </c>
      <c r="C31" s="88">
        <v>55205</v>
      </c>
      <c r="D31" s="87" t="s">
        <v>345</v>
      </c>
      <c r="E31" s="87" t="s">
        <v>346</v>
      </c>
      <c r="F31" s="87" t="s">
        <v>720</v>
      </c>
      <c r="G31" s="87" t="s">
        <v>1036</v>
      </c>
      <c r="H31" s="87" t="s">
        <v>1037</v>
      </c>
      <c r="I31" s="87" t="s">
        <v>25</v>
      </c>
      <c r="J31" s="89" t="s">
        <v>360</v>
      </c>
      <c r="K31" s="87" t="s">
        <v>361</v>
      </c>
      <c r="L31" s="88" t="s">
        <v>708</v>
      </c>
      <c r="M31" s="88" t="s">
        <v>710</v>
      </c>
      <c r="N31" s="90">
        <v>10000</v>
      </c>
      <c r="O31" s="88">
        <v>1</v>
      </c>
      <c r="P31" s="90">
        <v>10000</v>
      </c>
      <c r="Q31" s="88">
        <v>400</v>
      </c>
      <c r="R31" s="90" t="s">
        <v>995</v>
      </c>
      <c r="S31" s="22">
        <v>553</v>
      </c>
      <c r="T31" s="275"/>
      <c r="U31" s="90"/>
      <c r="V31" s="279" t="s">
        <v>1166</v>
      </c>
      <c r="W31" s="90"/>
      <c r="X31" s="407"/>
      <c r="Y31" s="582">
        <f t="shared" si="0"/>
        <v>0</v>
      </c>
    </row>
    <row r="32" spans="1:25" ht="120" x14ac:dyDescent="0.25">
      <c r="A32" s="41" t="s">
        <v>873</v>
      </c>
      <c r="B32" s="87" t="s">
        <v>344</v>
      </c>
      <c r="C32" s="88">
        <v>51310</v>
      </c>
      <c r="D32" s="87" t="s">
        <v>352</v>
      </c>
      <c r="E32" s="87" t="s">
        <v>353</v>
      </c>
      <c r="F32" s="87" t="s">
        <v>720</v>
      </c>
      <c r="G32" s="87" t="s">
        <v>1038</v>
      </c>
      <c r="H32" s="87" t="s">
        <v>1039</v>
      </c>
      <c r="I32" s="87" t="s">
        <v>6</v>
      </c>
      <c r="J32" s="89" t="s">
        <v>349</v>
      </c>
      <c r="K32" s="87" t="s">
        <v>89</v>
      </c>
      <c r="L32" s="88" t="s">
        <v>708</v>
      </c>
      <c r="M32" s="88" t="s">
        <v>708</v>
      </c>
      <c r="N32" s="90">
        <v>1620</v>
      </c>
      <c r="O32" s="88">
        <v>1</v>
      </c>
      <c r="P32" s="90">
        <v>1620</v>
      </c>
      <c r="Q32" s="88">
        <v>402</v>
      </c>
      <c r="R32" s="90" t="s">
        <v>995</v>
      </c>
      <c r="S32" s="29">
        <v>543</v>
      </c>
      <c r="T32" s="275"/>
      <c r="U32" s="90"/>
      <c r="V32" s="88"/>
      <c r="W32" s="90"/>
      <c r="X32" s="407"/>
      <c r="Y32" s="582">
        <f t="shared" si="0"/>
        <v>0</v>
      </c>
    </row>
    <row r="33" spans="1:25" ht="60" x14ac:dyDescent="0.25">
      <c r="A33" s="41" t="s">
        <v>938</v>
      </c>
      <c r="B33" s="87" t="s">
        <v>568</v>
      </c>
      <c r="C33" s="88">
        <v>51230</v>
      </c>
      <c r="D33" s="87" t="s">
        <v>569</v>
      </c>
      <c r="E33" s="87" t="s">
        <v>570</v>
      </c>
      <c r="F33" s="87" t="s">
        <v>720</v>
      </c>
      <c r="G33" s="87" t="s">
        <v>571</v>
      </c>
      <c r="H33" s="87" t="s">
        <v>572</v>
      </c>
      <c r="I33" s="87" t="s">
        <v>6</v>
      </c>
      <c r="J33" s="89" t="s">
        <v>573</v>
      </c>
      <c r="K33" s="87" t="s">
        <v>14</v>
      </c>
      <c r="L33" s="88" t="s">
        <v>710</v>
      </c>
      <c r="M33" s="88" t="s">
        <v>710</v>
      </c>
      <c r="N33" s="90">
        <v>43204</v>
      </c>
      <c r="O33" s="88">
        <v>1</v>
      </c>
      <c r="P33" s="90">
        <v>43204</v>
      </c>
      <c r="Q33" s="88">
        <v>320</v>
      </c>
      <c r="R33" s="90" t="s">
        <v>995</v>
      </c>
      <c r="S33" s="29">
        <v>685</v>
      </c>
      <c r="T33" s="275"/>
      <c r="U33" s="90">
        <v>43204</v>
      </c>
      <c r="V33" s="88"/>
      <c r="W33" s="90">
        <v>43204</v>
      </c>
      <c r="X33" s="407"/>
      <c r="Y33" s="582">
        <f t="shared" si="0"/>
        <v>43204</v>
      </c>
    </row>
    <row r="34" spans="1:25" ht="60" x14ac:dyDescent="0.25">
      <c r="A34" s="46" t="s">
        <v>939</v>
      </c>
      <c r="B34" s="82" t="s">
        <v>568</v>
      </c>
      <c r="C34" s="83">
        <v>51310</v>
      </c>
      <c r="D34" s="82" t="s">
        <v>569</v>
      </c>
      <c r="E34" s="82" t="s">
        <v>570</v>
      </c>
      <c r="F34" s="82" t="s">
        <v>720</v>
      </c>
      <c r="G34" s="82" t="s">
        <v>574</v>
      </c>
      <c r="H34" s="82" t="s">
        <v>575</v>
      </c>
      <c r="I34" s="82" t="s">
        <v>6</v>
      </c>
      <c r="J34" s="84" t="s">
        <v>573</v>
      </c>
      <c r="K34" s="82" t="s">
        <v>7</v>
      </c>
      <c r="L34" s="83" t="s">
        <v>710</v>
      </c>
      <c r="M34" s="83" t="s">
        <v>710</v>
      </c>
      <c r="N34" s="85">
        <v>37160</v>
      </c>
      <c r="O34" s="83">
        <v>1</v>
      </c>
      <c r="P34" s="85">
        <v>37160</v>
      </c>
      <c r="Q34" s="83">
        <v>320</v>
      </c>
      <c r="R34" s="85" t="s">
        <v>995</v>
      </c>
      <c r="S34" s="22">
        <v>685</v>
      </c>
      <c r="T34" s="274"/>
      <c r="U34" s="85">
        <v>20000</v>
      </c>
      <c r="V34" s="83"/>
      <c r="W34" s="85">
        <v>20000</v>
      </c>
      <c r="X34" s="407"/>
      <c r="Y34" s="582">
        <f t="shared" si="0"/>
        <v>20000</v>
      </c>
    </row>
    <row r="35" spans="1:25" ht="60" x14ac:dyDescent="0.25">
      <c r="A35" s="41" t="s">
        <v>942</v>
      </c>
      <c r="B35" s="87" t="s">
        <v>580</v>
      </c>
      <c r="C35" s="88">
        <v>51114</v>
      </c>
      <c r="D35" s="87" t="s">
        <v>581</v>
      </c>
      <c r="E35" s="87" t="s">
        <v>582</v>
      </c>
      <c r="F35" s="87" t="s">
        <v>720</v>
      </c>
      <c r="G35" s="87" t="s">
        <v>583</v>
      </c>
      <c r="H35" s="87" t="s">
        <v>584</v>
      </c>
      <c r="I35" s="87" t="s">
        <v>6</v>
      </c>
      <c r="J35" s="89">
        <v>1.2</v>
      </c>
      <c r="K35" s="87" t="s">
        <v>14</v>
      </c>
      <c r="L35" s="88" t="s">
        <v>710</v>
      </c>
      <c r="M35" s="88" t="s">
        <v>710</v>
      </c>
      <c r="N35" s="90">
        <v>2562</v>
      </c>
      <c r="O35" s="88">
        <v>5</v>
      </c>
      <c r="P35" s="90">
        <v>12810</v>
      </c>
      <c r="Q35" s="88">
        <v>422</v>
      </c>
      <c r="R35" s="90" t="s">
        <v>996</v>
      </c>
      <c r="S35" s="29">
        <v>660</v>
      </c>
      <c r="T35" s="275"/>
      <c r="U35" s="90"/>
      <c r="V35" s="88"/>
      <c r="W35" s="90"/>
      <c r="X35" s="407"/>
      <c r="Y35" s="582">
        <f t="shared" si="0"/>
        <v>0</v>
      </c>
    </row>
    <row r="36" spans="1:25" ht="105" x14ac:dyDescent="0.25">
      <c r="A36" s="46" t="s">
        <v>943</v>
      </c>
      <c r="B36" s="82" t="s">
        <v>580</v>
      </c>
      <c r="C36" s="83">
        <v>53550</v>
      </c>
      <c r="D36" s="82" t="s">
        <v>581</v>
      </c>
      <c r="E36" s="82" t="s">
        <v>582</v>
      </c>
      <c r="F36" s="82" t="s">
        <v>720</v>
      </c>
      <c r="G36" s="82" t="s">
        <v>585</v>
      </c>
      <c r="H36" s="82" t="s">
        <v>585</v>
      </c>
      <c r="I36" s="82" t="s">
        <v>25</v>
      </c>
      <c r="J36" s="84">
        <v>1.2</v>
      </c>
      <c r="K36" s="82" t="s">
        <v>14</v>
      </c>
      <c r="L36" s="83" t="s">
        <v>710</v>
      </c>
      <c r="M36" s="83" t="s">
        <v>710</v>
      </c>
      <c r="N36" s="85">
        <v>500</v>
      </c>
      <c r="O36" s="83">
        <v>2</v>
      </c>
      <c r="P36" s="85">
        <v>1000</v>
      </c>
      <c r="Q36" s="83">
        <v>422</v>
      </c>
      <c r="R36" s="85" t="s">
        <v>996</v>
      </c>
      <c r="S36" s="22">
        <v>659</v>
      </c>
      <c r="T36" s="274"/>
      <c r="U36" s="85"/>
      <c r="V36" s="83"/>
      <c r="W36" s="85"/>
      <c r="X36" s="407"/>
      <c r="Y36" s="582">
        <f t="shared" si="0"/>
        <v>0</v>
      </c>
    </row>
    <row r="37" spans="1:25" ht="60" x14ac:dyDescent="0.25">
      <c r="A37" s="41" t="s">
        <v>944</v>
      </c>
      <c r="B37" s="87" t="s">
        <v>580</v>
      </c>
      <c r="C37" s="88">
        <v>54100</v>
      </c>
      <c r="D37" s="87" t="s">
        <v>581</v>
      </c>
      <c r="E37" s="87" t="s">
        <v>582</v>
      </c>
      <c r="F37" s="87" t="s">
        <v>720</v>
      </c>
      <c r="G37" s="87" t="s">
        <v>586</v>
      </c>
      <c r="H37" s="87" t="s">
        <v>586</v>
      </c>
      <c r="I37" s="87" t="s">
        <v>25</v>
      </c>
      <c r="J37" s="89">
        <v>1.2</v>
      </c>
      <c r="K37" s="87" t="s">
        <v>14</v>
      </c>
      <c r="L37" s="88" t="s">
        <v>710</v>
      </c>
      <c r="M37" s="88" t="s">
        <v>710</v>
      </c>
      <c r="N37" s="90">
        <v>2500</v>
      </c>
      <c r="O37" s="88">
        <v>1</v>
      </c>
      <c r="P37" s="90">
        <v>2500</v>
      </c>
      <c r="Q37" s="88">
        <v>422</v>
      </c>
      <c r="R37" s="90" t="s">
        <v>996</v>
      </c>
      <c r="S37" s="29">
        <v>659</v>
      </c>
      <c r="T37" s="275"/>
      <c r="U37" s="90"/>
      <c r="V37" s="88"/>
      <c r="W37" s="90"/>
      <c r="X37" s="407"/>
      <c r="Y37" s="582">
        <f t="shared" si="0"/>
        <v>0</v>
      </c>
    </row>
    <row r="38" spans="1:25" ht="60" x14ac:dyDescent="0.25">
      <c r="A38" s="46" t="s">
        <v>829</v>
      </c>
      <c r="B38" s="82" t="s">
        <v>269</v>
      </c>
      <c r="C38" s="83">
        <v>51310</v>
      </c>
      <c r="D38" s="82" t="s">
        <v>270</v>
      </c>
      <c r="E38" s="82" t="s">
        <v>271</v>
      </c>
      <c r="F38" s="82" t="s">
        <v>720</v>
      </c>
      <c r="G38" s="82" t="s">
        <v>1040</v>
      </c>
      <c r="H38" s="82" t="s">
        <v>1041</v>
      </c>
      <c r="I38" s="82" t="s">
        <v>6</v>
      </c>
      <c r="J38" s="84">
        <v>1.2</v>
      </c>
      <c r="K38" s="82" t="s">
        <v>14</v>
      </c>
      <c r="L38" s="83" t="s">
        <v>710</v>
      </c>
      <c r="M38" s="83" t="s">
        <v>708</v>
      </c>
      <c r="N38" s="85">
        <v>10000</v>
      </c>
      <c r="O38" s="83">
        <v>1</v>
      </c>
      <c r="P38" s="85">
        <v>10000</v>
      </c>
      <c r="Q38" s="83">
        <v>315</v>
      </c>
      <c r="R38" s="85" t="s">
        <v>996</v>
      </c>
      <c r="S38" s="22">
        <v>660</v>
      </c>
      <c r="T38" s="274"/>
      <c r="U38" s="85">
        <v>8000</v>
      </c>
      <c r="V38" s="83"/>
      <c r="W38" s="85">
        <v>8000</v>
      </c>
      <c r="X38" s="407"/>
      <c r="Y38" s="582">
        <f t="shared" si="0"/>
        <v>8000</v>
      </c>
    </row>
    <row r="39" spans="1:25" ht="60" x14ac:dyDescent="0.25">
      <c r="A39" s="41" t="s">
        <v>807</v>
      </c>
      <c r="B39" s="87" t="s">
        <v>208</v>
      </c>
      <c r="C39" s="88">
        <v>51310</v>
      </c>
      <c r="D39" s="87" t="s">
        <v>209</v>
      </c>
      <c r="E39" s="87" t="s">
        <v>1042</v>
      </c>
      <c r="F39" s="87" t="s">
        <v>720</v>
      </c>
      <c r="G39" s="87" t="s">
        <v>213</v>
      </c>
      <c r="H39" s="87" t="s">
        <v>1043</v>
      </c>
      <c r="I39" s="87" t="s">
        <v>6</v>
      </c>
      <c r="J39" s="89">
        <v>1.3</v>
      </c>
      <c r="K39" s="87" t="s">
        <v>14</v>
      </c>
      <c r="L39" s="88" t="s">
        <v>710</v>
      </c>
      <c r="M39" s="88" t="s">
        <v>708</v>
      </c>
      <c r="N39" s="90">
        <v>170000</v>
      </c>
      <c r="O39" s="88">
        <v>1</v>
      </c>
      <c r="P39" s="90">
        <v>170000</v>
      </c>
      <c r="Q39" s="88">
        <v>96</v>
      </c>
      <c r="R39" s="90" t="s">
        <v>995</v>
      </c>
      <c r="S39" s="29">
        <v>611</v>
      </c>
      <c r="T39" s="275"/>
      <c r="U39" s="90">
        <v>170000</v>
      </c>
      <c r="V39" s="88"/>
      <c r="W39" s="90">
        <v>170000</v>
      </c>
      <c r="X39" s="407"/>
      <c r="Y39" s="706">
        <f t="shared" si="0"/>
        <v>170000</v>
      </c>
    </row>
    <row r="40" spans="1:25" ht="120" x14ac:dyDescent="0.25">
      <c r="A40" s="46" t="s">
        <v>806</v>
      </c>
      <c r="B40" s="82" t="s">
        <v>208</v>
      </c>
      <c r="C40" s="83">
        <v>51310</v>
      </c>
      <c r="D40" s="82" t="s">
        <v>209</v>
      </c>
      <c r="E40" s="82" t="s">
        <v>1042</v>
      </c>
      <c r="F40" s="82" t="s">
        <v>720</v>
      </c>
      <c r="G40" s="82" t="s">
        <v>1044</v>
      </c>
      <c r="H40" s="82" t="s">
        <v>212</v>
      </c>
      <c r="I40" s="82" t="s">
        <v>6</v>
      </c>
      <c r="J40" s="84">
        <v>1.3</v>
      </c>
      <c r="K40" s="82" t="s">
        <v>7</v>
      </c>
      <c r="L40" s="83" t="s">
        <v>710</v>
      </c>
      <c r="M40" s="83" t="s">
        <v>708</v>
      </c>
      <c r="N40" s="85">
        <v>11103</v>
      </c>
      <c r="O40" s="83">
        <v>1</v>
      </c>
      <c r="P40" s="85">
        <v>11103</v>
      </c>
      <c r="Q40" s="83">
        <v>134</v>
      </c>
      <c r="R40" s="85" t="s">
        <v>995</v>
      </c>
      <c r="S40" s="22">
        <v>559</v>
      </c>
      <c r="T40" s="274"/>
      <c r="U40" s="85"/>
      <c r="V40" s="278" t="s">
        <v>1172</v>
      </c>
      <c r="W40" s="85"/>
      <c r="X40" s="407"/>
      <c r="Y40" s="747">
        <v>27000</v>
      </c>
    </row>
    <row r="41" spans="1:25" ht="65.25" customHeight="1" x14ac:dyDescent="0.25">
      <c r="A41" s="46" t="s">
        <v>808</v>
      </c>
      <c r="B41" s="82" t="s">
        <v>208</v>
      </c>
      <c r="C41" s="83">
        <v>51310</v>
      </c>
      <c r="D41" s="82" t="s">
        <v>209</v>
      </c>
      <c r="E41" s="82" t="s">
        <v>1042</v>
      </c>
      <c r="F41" s="82" t="s">
        <v>720</v>
      </c>
      <c r="G41" s="82" t="s">
        <v>215</v>
      </c>
      <c r="H41" s="82" t="s">
        <v>216</v>
      </c>
      <c r="I41" s="82" t="s">
        <v>6</v>
      </c>
      <c r="J41" s="84" t="s">
        <v>139</v>
      </c>
      <c r="K41" s="82" t="s">
        <v>112</v>
      </c>
      <c r="L41" s="83" t="s">
        <v>710</v>
      </c>
      <c r="M41" s="83" t="s">
        <v>708</v>
      </c>
      <c r="N41" s="85">
        <v>17816</v>
      </c>
      <c r="O41" s="83">
        <v>1</v>
      </c>
      <c r="P41" s="85">
        <v>17816</v>
      </c>
      <c r="Q41" s="83">
        <v>420</v>
      </c>
      <c r="R41" s="85" t="s">
        <v>995</v>
      </c>
      <c r="S41" s="29">
        <v>725</v>
      </c>
      <c r="T41" s="274"/>
      <c r="U41" s="85"/>
      <c r="V41" s="278" t="s">
        <v>1172</v>
      </c>
      <c r="W41" s="85"/>
      <c r="X41" s="407"/>
      <c r="Y41" s="748"/>
    </row>
    <row r="42" spans="1:25" ht="60" x14ac:dyDescent="0.25">
      <c r="A42" s="46" t="s">
        <v>928</v>
      </c>
      <c r="B42" s="82" t="s">
        <v>542</v>
      </c>
      <c r="C42" s="83">
        <v>51310</v>
      </c>
      <c r="D42" s="82" t="s">
        <v>543</v>
      </c>
      <c r="E42" s="82" t="s">
        <v>544</v>
      </c>
      <c r="F42" s="82" t="s">
        <v>720</v>
      </c>
      <c r="G42" s="82" t="s">
        <v>545</v>
      </c>
      <c r="H42" s="82" t="s">
        <v>546</v>
      </c>
      <c r="I42" s="82" t="s">
        <v>6</v>
      </c>
      <c r="J42" s="84">
        <v>4.0999999999999996</v>
      </c>
      <c r="K42" s="82" t="s">
        <v>14</v>
      </c>
      <c r="L42" s="83" t="s">
        <v>710</v>
      </c>
      <c r="M42" s="83" t="s">
        <v>710</v>
      </c>
      <c r="N42" s="85">
        <v>10</v>
      </c>
      <c r="O42" s="83">
        <v>800</v>
      </c>
      <c r="P42" s="85">
        <v>8000</v>
      </c>
      <c r="Q42" s="83">
        <v>317</v>
      </c>
      <c r="R42" s="85" t="s">
        <v>995</v>
      </c>
      <c r="S42" s="22">
        <v>617</v>
      </c>
      <c r="T42" s="274"/>
      <c r="U42" s="85">
        <v>8000</v>
      </c>
      <c r="V42" s="83"/>
      <c r="W42" s="85">
        <v>8000</v>
      </c>
      <c r="X42" s="407"/>
      <c r="Y42" s="582">
        <f t="shared" ref="Y42:Y73" si="1">W42</f>
        <v>8000</v>
      </c>
    </row>
    <row r="43" spans="1:25" ht="135" x14ac:dyDescent="0.25">
      <c r="A43" s="41" t="s">
        <v>930</v>
      </c>
      <c r="B43" s="87" t="s">
        <v>542</v>
      </c>
      <c r="C43" s="88">
        <v>51316</v>
      </c>
      <c r="D43" s="87" t="s">
        <v>543</v>
      </c>
      <c r="E43" s="87" t="s">
        <v>544</v>
      </c>
      <c r="F43" s="87" t="s">
        <v>720</v>
      </c>
      <c r="G43" s="87" t="s">
        <v>550</v>
      </c>
      <c r="H43" s="87" t="s">
        <v>1045</v>
      </c>
      <c r="I43" s="87" t="s">
        <v>6</v>
      </c>
      <c r="J43" s="89" t="s">
        <v>549</v>
      </c>
      <c r="K43" s="87" t="s">
        <v>7</v>
      </c>
      <c r="L43" s="88" t="s">
        <v>708</v>
      </c>
      <c r="M43" s="88" t="s">
        <v>708</v>
      </c>
      <c r="N43" s="90">
        <v>10</v>
      </c>
      <c r="O43" s="88">
        <v>350</v>
      </c>
      <c r="P43" s="90">
        <v>3500</v>
      </c>
      <c r="Q43" s="88">
        <v>319</v>
      </c>
      <c r="R43" s="90" t="s">
        <v>996</v>
      </c>
      <c r="S43" s="22">
        <v>595</v>
      </c>
      <c r="T43" s="275"/>
      <c r="U43" s="90">
        <v>3500</v>
      </c>
      <c r="V43" s="88"/>
      <c r="W43" s="90">
        <v>3500</v>
      </c>
      <c r="X43" s="407"/>
      <c r="Y43" s="582">
        <f t="shared" si="1"/>
        <v>3500</v>
      </c>
    </row>
    <row r="44" spans="1:25" ht="105" x14ac:dyDescent="0.25">
      <c r="A44" s="46" t="s">
        <v>931</v>
      </c>
      <c r="B44" s="82" t="s">
        <v>542</v>
      </c>
      <c r="C44" s="83">
        <v>53100</v>
      </c>
      <c r="D44" s="82" t="s">
        <v>543</v>
      </c>
      <c r="E44" s="82" t="s">
        <v>544</v>
      </c>
      <c r="F44" s="82" t="s">
        <v>720</v>
      </c>
      <c r="G44" s="82" t="s">
        <v>552</v>
      </c>
      <c r="H44" s="82" t="s">
        <v>553</v>
      </c>
      <c r="I44" s="82" t="s">
        <v>25</v>
      </c>
      <c r="J44" s="84" t="s">
        <v>549</v>
      </c>
      <c r="K44" s="82" t="s">
        <v>112</v>
      </c>
      <c r="L44" s="83" t="s">
        <v>708</v>
      </c>
      <c r="M44" s="83" t="s">
        <v>710</v>
      </c>
      <c r="N44" s="85">
        <v>833</v>
      </c>
      <c r="O44" s="83">
        <v>1</v>
      </c>
      <c r="P44" s="85">
        <v>833</v>
      </c>
      <c r="Q44" s="83">
        <v>319</v>
      </c>
      <c r="R44" s="85" t="s">
        <v>996</v>
      </c>
      <c r="S44" s="22">
        <v>595</v>
      </c>
      <c r="T44" s="274"/>
      <c r="U44" s="85"/>
      <c r="V44" s="278" t="s">
        <v>1167</v>
      </c>
      <c r="W44" s="85"/>
      <c r="X44" s="407"/>
      <c r="Y44" s="582">
        <f t="shared" si="1"/>
        <v>0</v>
      </c>
    </row>
    <row r="45" spans="1:25" ht="195" x14ac:dyDescent="0.25">
      <c r="A45" s="46" t="s">
        <v>875</v>
      </c>
      <c r="B45" s="82" t="s">
        <v>394</v>
      </c>
      <c r="C45" s="83">
        <v>51310</v>
      </c>
      <c r="D45" s="82" t="s">
        <v>395</v>
      </c>
      <c r="E45" s="82" t="s">
        <v>396</v>
      </c>
      <c r="F45" s="82" t="s">
        <v>720</v>
      </c>
      <c r="G45" s="82" t="s">
        <v>397</v>
      </c>
      <c r="H45" s="82" t="s">
        <v>398</v>
      </c>
      <c r="I45" s="82" t="s">
        <v>6</v>
      </c>
      <c r="J45" s="84">
        <v>4.0999999999999996</v>
      </c>
      <c r="K45" s="82" t="s">
        <v>14</v>
      </c>
      <c r="L45" s="83" t="s">
        <v>710</v>
      </c>
      <c r="M45" s="83" t="s">
        <v>708</v>
      </c>
      <c r="N45" s="85">
        <v>10500</v>
      </c>
      <c r="O45" s="83">
        <v>2</v>
      </c>
      <c r="P45" s="85">
        <v>21000</v>
      </c>
      <c r="Q45" s="83">
        <v>390</v>
      </c>
      <c r="R45" s="85" t="s">
        <v>995</v>
      </c>
      <c r="S45" s="22">
        <v>587</v>
      </c>
      <c r="T45" s="274"/>
      <c r="U45" s="85">
        <v>18000</v>
      </c>
      <c r="V45" s="278" t="s">
        <v>1168</v>
      </c>
      <c r="W45" s="85">
        <v>18000</v>
      </c>
      <c r="X45" s="407"/>
      <c r="Y45" s="582">
        <f t="shared" si="1"/>
        <v>18000</v>
      </c>
    </row>
    <row r="46" spans="1:25" ht="165" x14ac:dyDescent="0.25">
      <c r="A46" s="46" t="s">
        <v>876</v>
      </c>
      <c r="B46" s="82" t="s">
        <v>394</v>
      </c>
      <c r="C46" s="83">
        <v>51310</v>
      </c>
      <c r="D46" s="82" t="s">
        <v>395</v>
      </c>
      <c r="E46" s="82" t="s">
        <v>396</v>
      </c>
      <c r="F46" s="82" t="s">
        <v>720</v>
      </c>
      <c r="G46" s="82" t="s">
        <v>399</v>
      </c>
      <c r="H46" s="82" t="s">
        <v>400</v>
      </c>
      <c r="I46" s="82" t="s">
        <v>6</v>
      </c>
      <c r="J46" s="84">
        <v>4.0999999999999996</v>
      </c>
      <c r="K46" s="82" t="s">
        <v>7</v>
      </c>
      <c r="L46" s="83" t="s">
        <v>710</v>
      </c>
      <c r="M46" s="83" t="s">
        <v>708</v>
      </c>
      <c r="N46" s="85">
        <v>14000</v>
      </c>
      <c r="O46" s="83">
        <v>1</v>
      </c>
      <c r="P46" s="85">
        <v>14000</v>
      </c>
      <c r="Q46" s="83">
        <v>390</v>
      </c>
      <c r="R46" s="85" t="s">
        <v>995</v>
      </c>
      <c r="S46" s="29">
        <v>588</v>
      </c>
      <c r="T46" s="274"/>
      <c r="U46" s="85">
        <v>14000</v>
      </c>
      <c r="V46" s="83"/>
      <c r="W46" s="85">
        <v>14000</v>
      </c>
      <c r="X46" s="407"/>
      <c r="Y46" s="582">
        <f t="shared" si="1"/>
        <v>14000</v>
      </c>
    </row>
    <row r="47" spans="1:25" ht="180" x14ac:dyDescent="0.25">
      <c r="A47" s="46" t="s">
        <v>877</v>
      </c>
      <c r="B47" s="82" t="s">
        <v>394</v>
      </c>
      <c r="C47" s="83">
        <v>51310</v>
      </c>
      <c r="D47" s="82" t="s">
        <v>395</v>
      </c>
      <c r="E47" s="82" t="s">
        <v>396</v>
      </c>
      <c r="F47" s="82" t="s">
        <v>720</v>
      </c>
      <c r="G47" s="82" t="s">
        <v>401</v>
      </c>
      <c r="H47" s="82" t="s">
        <v>402</v>
      </c>
      <c r="I47" s="82" t="s">
        <v>6</v>
      </c>
      <c r="J47" s="84">
        <v>4.0999999999999996</v>
      </c>
      <c r="K47" s="82" t="s">
        <v>112</v>
      </c>
      <c r="L47" s="83" t="s">
        <v>710</v>
      </c>
      <c r="M47" s="83" t="s">
        <v>708</v>
      </c>
      <c r="N47" s="85">
        <v>9000</v>
      </c>
      <c r="O47" s="83">
        <v>1</v>
      </c>
      <c r="P47" s="85">
        <v>9000</v>
      </c>
      <c r="Q47" s="83">
        <v>390</v>
      </c>
      <c r="R47" s="85" t="s">
        <v>995</v>
      </c>
      <c r="S47" s="29">
        <v>589</v>
      </c>
      <c r="T47" s="274"/>
      <c r="U47" s="85">
        <v>9000</v>
      </c>
      <c r="V47" s="83"/>
      <c r="W47" s="85">
        <v>9000</v>
      </c>
      <c r="X47" s="407"/>
      <c r="Y47" s="582">
        <f t="shared" si="1"/>
        <v>9000</v>
      </c>
    </row>
    <row r="48" spans="1:25" ht="195" x14ac:dyDescent="0.25">
      <c r="A48" s="46" t="s">
        <v>878</v>
      </c>
      <c r="B48" s="82" t="s">
        <v>394</v>
      </c>
      <c r="C48" s="83">
        <v>51310</v>
      </c>
      <c r="D48" s="82" t="s">
        <v>403</v>
      </c>
      <c r="E48" s="82" t="s">
        <v>404</v>
      </c>
      <c r="F48" s="82" t="s">
        <v>720</v>
      </c>
      <c r="G48" s="82" t="s">
        <v>405</v>
      </c>
      <c r="H48" s="82" t="s">
        <v>406</v>
      </c>
      <c r="I48" s="82" t="s">
        <v>6</v>
      </c>
      <c r="J48" s="84">
        <v>4.0999999999999996</v>
      </c>
      <c r="K48" s="82" t="s">
        <v>14</v>
      </c>
      <c r="L48" s="83" t="s">
        <v>710</v>
      </c>
      <c r="M48" s="83" t="s">
        <v>708</v>
      </c>
      <c r="N48" s="85">
        <v>10500</v>
      </c>
      <c r="O48" s="83">
        <v>2</v>
      </c>
      <c r="P48" s="85">
        <v>21000</v>
      </c>
      <c r="Q48" s="83">
        <v>390</v>
      </c>
      <c r="R48" s="85" t="s">
        <v>995</v>
      </c>
      <c r="S48" s="22">
        <v>591</v>
      </c>
      <c r="T48" s="274"/>
      <c r="U48" s="85">
        <v>19000</v>
      </c>
      <c r="V48" s="278" t="s">
        <v>1169</v>
      </c>
      <c r="W48" s="85">
        <v>19000</v>
      </c>
      <c r="X48" s="407"/>
      <c r="Y48" s="582">
        <f t="shared" si="1"/>
        <v>19000</v>
      </c>
    </row>
    <row r="49" spans="1:25" ht="109.5" customHeight="1" x14ac:dyDescent="0.25">
      <c r="A49" s="41" t="s">
        <v>879</v>
      </c>
      <c r="B49" s="87" t="s">
        <v>394</v>
      </c>
      <c r="C49" s="88">
        <v>51230</v>
      </c>
      <c r="D49" s="87" t="s">
        <v>403</v>
      </c>
      <c r="E49" s="87" t="s">
        <v>404</v>
      </c>
      <c r="F49" s="87" t="s">
        <v>720</v>
      </c>
      <c r="G49" s="87" t="s">
        <v>1004</v>
      </c>
      <c r="H49" s="87" t="s">
        <v>1005</v>
      </c>
      <c r="I49" s="87" t="s">
        <v>6</v>
      </c>
      <c r="J49" s="89">
        <v>2.1</v>
      </c>
      <c r="K49" s="87" t="s">
        <v>14</v>
      </c>
      <c r="L49" s="88" t="s">
        <v>708</v>
      </c>
      <c r="M49" s="88" t="s">
        <v>710</v>
      </c>
      <c r="N49" s="90">
        <v>54925</v>
      </c>
      <c r="O49" s="88">
        <v>1</v>
      </c>
      <c r="P49" s="90">
        <v>54896</v>
      </c>
      <c r="Q49" s="88">
        <v>374</v>
      </c>
      <c r="R49" s="90" t="s">
        <v>996</v>
      </c>
      <c r="S49" s="29">
        <v>595</v>
      </c>
      <c r="T49" s="275"/>
      <c r="U49" s="90"/>
      <c r="V49" s="88"/>
      <c r="W49" s="90"/>
      <c r="X49" s="407"/>
      <c r="Y49" s="582">
        <f t="shared" si="1"/>
        <v>0</v>
      </c>
    </row>
    <row r="50" spans="1:25" ht="183.75" customHeight="1" x14ac:dyDescent="0.25">
      <c r="A50" s="46" t="s">
        <v>880</v>
      </c>
      <c r="B50" s="82" t="s">
        <v>394</v>
      </c>
      <c r="C50" s="83">
        <v>51310</v>
      </c>
      <c r="D50" s="82" t="s">
        <v>403</v>
      </c>
      <c r="E50" s="82" t="s">
        <v>404</v>
      </c>
      <c r="F50" s="82" t="s">
        <v>720</v>
      </c>
      <c r="G50" s="82" t="s">
        <v>407</v>
      </c>
      <c r="H50" s="82" t="s">
        <v>408</v>
      </c>
      <c r="I50" s="82" t="s">
        <v>6</v>
      </c>
      <c r="J50" s="84">
        <v>2.1</v>
      </c>
      <c r="K50" s="82" t="s">
        <v>14</v>
      </c>
      <c r="L50" s="83" t="s">
        <v>708</v>
      </c>
      <c r="M50" s="83" t="s">
        <v>710</v>
      </c>
      <c r="N50" s="85">
        <v>10500</v>
      </c>
      <c r="O50" s="83">
        <v>2</v>
      </c>
      <c r="P50" s="85">
        <v>21000</v>
      </c>
      <c r="Q50" s="83">
        <v>374</v>
      </c>
      <c r="R50" s="85" t="s">
        <v>996</v>
      </c>
      <c r="S50" s="22">
        <v>900</v>
      </c>
      <c r="T50" s="274"/>
      <c r="U50" s="85"/>
      <c r="V50" s="83"/>
      <c r="W50" s="85"/>
      <c r="X50" s="407"/>
      <c r="Y50" s="582">
        <f t="shared" si="1"/>
        <v>0</v>
      </c>
    </row>
    <row r="51" spans="1:25" ht="154.5" customHeight="1" x14ac:dyDescent="0.25">
      <c r="A51" s="41" t="s">
        <v>881</v>
      </c>
      <c r="B51" s="87" t="s">
        <v>394</v>
      </c>
      <c r="C51" s="88">
        <v>53210</v>
      </c>
      <c r="D51" s="87" t="s">
        <v>403</v>
      </c>
      <c r="E51" s="87" t="s">
        <v>404</v>
      </c>
      <c r="F51" s="87" t="s">
        <v>720</v>
      </c>
      <c r="G51" s="87" t="s">
        <v>409</v>
      </c>
      <c r="H51" s="87" t="s">
        <v>410</v>
      </c>
      <c r="I51" s="87" t="s">
        <v>25</v>
      </c>
      <c r="J51" s="89">
        <v>2.1</v>
      </c>
      <c r="K51" s="87" t="s">
        <v>14</v>
      </c>
      <c r="L51" s="88" t="s">
        <v>708</v>
      </c>
      <c r="M51" s="88" t="s">
        <v>710</v>
      </c>
      <c r="N51" s="90">
        <v>6500</v>
      </c>
      <c r="O51" s="88">
        <v>1</v>
      </c>
      <c r="P51" s="90">
        <v>6500</v>
      </c>
      <c r="Q51" s="88">
        <v>374</v>
      </c>
      <c r="R51" s="90" t="s">
        <v>996</v>
      </c>
      <c r="S51" s="29">
        <v>900</v>
      </c>
      <c r="T51" s="275"/>
      <c r="U51" s="90"/>
      <c r="V51" s="88"/>
      <c r="W51" s="90"/>
      <c r="X51" s="407"/>
      <c r="Y51" s="582">
        <f t="shared" si="1"/>
        <v>0</v>
      </c>
    </row>
    <row r="52" spans="1:25" ht="135" x14ac:dyDescent="0.25">
      <c r="A52" s="46" t="s">
        <v>882</v>
      </c>
      <c r="B52" s="82" t="s">
        <v>394</v>
      </c>
      <c r="C52" s="83">
        <v>54100</v>
      </c>
      <c r="D52" s="82" t="s">
        <v>403</v>
      </c>
      <c r="E52" s="82" t="s">
        <v>404</v>
      </c>
      <c r="F52" s="82" t="s">
        <v>720</v>
      </c>
      <c r="G52" s="82" t="s">
        <v>411</v>
      </c>
      <c r="H52" s="82" t="s">
        <v>412</v>
      </c>
      <c r="I52" s="82" t="s">
        <v>25</v>
      </c>
      <c r="J52" s="84">
        <v>2.1</v>
      </c>
      <c r="K52" s="82" t="s">
        <v>14</v>
      </c>
      <c r="L52" s="83" t="s">
        <v>708</v>
      </c>
      <c r="M52" s="83" t="s">
        <v>710</v>
      </c>
      <c r="N52" s="85">
        <v>12000</v>
      </c>
      <c r="O52" s="83">
        <v>1</v>
      </c>
      <c r="P52" s="85">
        <v>12000</v>
      </c>
      <c r="Q52" s="83">
        <v>374</v>
      </c>
      <c r="R52" s="85" t="s">
        <v>996</v>
      </c>
      <c r="S52" s="22">
        <v>900</v>
      </c>
      <c r="T52" s="274"/>
      <c r="U52" s="85"/>
      <c r="V52" s="83"/>
      <c r="W52" s="85"/>
      <c r="X52" s="407"/>
      <c r="Y52" s="582">
        <f t="shared" si="1"/>
        <v>0</v>
      </c>
    </row>
    <row r="53" spans="1:25" ht="120" x14ac:dyDescent="0.25">
      <c r="A53" s="41" t="s">
        <v>883</v>
      </c>
      <c r="B53" s="87" t="s">
        <v>394</v>
      </c>
      <c r="C53" s="88">
        <v>54100</v>
      </c>
      <c r="D53" s="87" t="s">
        <v>403</v>
      </c>
      <c r="E53" s="87" t="s">
        <v>404</v>
      </c>
      <c r="F53" s="87" t="s">
        <v>720</v>
      </c>
      <c r="G53" s="87" t="s">
        <v>413</v>
      </c>
      <c r="H53" s="87" t="s">
        <v>414</v>
      </c>
      <c r="I53" s="87" t="s">
        <v>25</v>
      </c>
      <c r="J53" s="89">
        <v>2.1</v>
      </c>
      <c r="K53" s="87" t="s">
        <v>14</v>
      </c>
      <c r="L53" s="88" t="s">
        <v>708</v>
      </c>
      <c r="M53" s="88" t="s">
        <v>708</v>
      </c>
      <c r="N53" s="90">
        <v>20000</v>
      </c>
      <c r="O53" s="88">
        <v>1</v>
      </c>
      <c r="P53" s="90">
        <v>20000</v>
      </c>
      <c r="Q53" s="88">
        <v>374</v>
      </c>
      <c r="R53" s="90" t="s">
        <v>996</v>
      </c>
      <c r="S53" s="29">
        <v>900</v>
      </c>
      <c r="T53" s="275"/>
      <c r="U53" s="90"/>
      <c r="V53" s="88"/>
      <c r="W53" s="90"/>
      <c r="X53" s="407"/>
      <c r="Y53" s="582">
        <f t="shared" si="1"/>
        <v>0</v>
      </c>
    </row>
    <row r="54" spans="1:25" ht="90" x14ac:dyDescent="0.25">
      <c r="A54" s="46">
        <v>16901</v>
      </c>
      <c r="B54" s="82" t="s">
        <v>420</v>
      </c>
      <c r="C54" s="83">
        <v>59835</v>
      </c>
      <c r="D54" s="82" t="s">
        <v>421</v>
      </c>
      <c r="E54" s="82" t="s">
        <v>422</v>
      </c>
      <c r="F54" s="82" t="s">
        <v>720</v>
      </c>
      <c r="G54" s="82" t="s">
        <v>1170</v>
      </c>
      <c r="H54" s="82" t="s">
        <v>1364</v>
      </c>
      <c r="I54" s="82" t="s">
        <v>1365</v>
      </c>
      <c r="J54" s="84"/>
      <c r="K54" s="82"/>
      <c r="L54" s="83" t="s">
        <v>710</v>
      </c>
      <c r="M54" s="83" t="s">
        <v>710</v>
      </c>
      <c r="N54" s="85"/>
      <c r="O54" s="83"/>
      <c r="P54" s="85">
        <v>20343</v>
      </c>
      <c r="Q54" s="83"/>
      <c r="R54" s="85"/>
      <c r="S54" s="29"/>
      <c r="T54" s="274"/>
      <c r="U54" s="85">
        <v>20343</v>
      </c>
      <c r="V54" s="83"/>
      <c r="W54" s="85">
        <v>20343</v>
      </c>
      <c r="X54" s="407"/>
      <c r="Y54" s="582">
        <f t="shared" si="1"/>
        <v>20343</v>
      </c>
    </row>
    <row r="55" spans="1:25" ht="65.25" customHeight="1" x14ac:dyDescent="0.25">
      <c r="A55" s="46" t="s">
        <v>885</v>
      </c>
      <c r="B55" s="82" t="s">
        <v>420</v>
      </c>
      <c r="C55" s="83">
        <v>56515</v>
      </c>
      <c r="D55" s="82" t="s">
        <v>421</v>
      </c>
      <c r="E55" s="82" t="s">
        <v>422</v>
      </c>
      <c r="F55" s="82" t="s">
        <v>720</v>
      </c>
      <c r="G55" s="82" t="s">
        <v>423</v>
      </c>
      <c r="H55" s="82" t="s">
        <v>424</v>
      </c>
      <c r="I55" s="82" t="s">
        <v>25</v>
      </c>
      <c r="J55" s="84" t="s">
        <v>425</v>
      </c>
      <c r="K55" s="82" t="s">
        <v>14</v>
      </c>
      <c r="L55" s="83" t="s">
        <v>708</v>
      </c>
      <c r="M55" s="83" t="s">
        <v>710</v>
      </c>
      <c r="N55" s="85">
        <v>750</v>
      </c>
      <c r="O55" s="83">
        <v>2</v>
      </c>
      <c r="P55" s="85">
        <v>1500</v>
      </c>
      <c r="Q55" s="83">
        <v>330</v>
      </c>
      <c r="R55" s="85" t="s">
        <v>996</v>
      </c>
      <c r="S55" s="22">
        <v>575</v>
      </c>
      <c r="T55" s="274"/>
      <c r="U55" s="85"/>
      <c r="V55" s="83"/>
      <c r="W55" s="85"/>
      <c r="X55" s="407"/>
      <c r="Y55" s="582">
        <f t="shared" si="1"/>
        <v>0</v>
      </c>
    </row>
    <row r="56" spans="1:25" ht="120" x14ac:dyDescent="0.25">
      <c r="A56" s="46" t="s">
        <v>886</v>
      </c>
      <c r="B56" s="82" t="s">
        <v>420</v>
      </c>
      <c r="C56" s="83">
        <v>59835</v>
      </c>
      <c r="D56" s="82" t="s">
        <v>421</v>
      </c>
      <c r="E56" s="82" t="s">
        <v>422</v>
      </c>
      <c r="F56" s="82" t="s">
        <v>720</v>
      </c>
      <c r="G56" s="82" t="s">
        <v>426</v>
      </c>
      <c r="H56" s="82" t="s">
        <v>427</v>
      </c>
      <c r="I56" s="82" t="s">
        <v>6</v>
      </c>
      <c r="J56" s="84" t="s">
        <v>428</v>
      </c>
      <c r="K56" s="82" t="s">
        <v>89</v>
      </c>
      <c r="L56" s="83" t="s">
        <v>708</v>
      </c>
      <c r="M56" s="83" t="s">
        <v>710</v>
      </c>
      <c r="N56" s="85">
        <v>27</v>
      </c>
      <c r="O56" s="83">
        <v>1120</v>
      </c>
      <c r="P56" s="85">
        <v>30240</v>
      </c>
      <c r="Q56" s="83">
        <v>325</v>
      </c>
      <c r="R56" s="85" t="s">
        <v>995</v>
      </c>
      <c r="S56" s="29">
        <v>591</v>
      </c>
      <c r="T56" s="274"/>
      <c r="U56" s="85">
        <v>20000</v>
      </c>
      <c r="V56" s="83"/>
      <c r="W56" s="85">
        <v>20000</v>
      </c>
      <c r="X56" s="407"/>
      <c r="Y56" s="582">
        <f t="shared" si="1"/>
        <v>20000</v>
      </c>
    </row>
    <row r="57" spans="1:25" ht="135" x14ac:dyDescent="0.25">
      <c r="A57" s="46" t="s">
        <v>887</v>
      </c>
      <c r="B57" s="82" t="s">
        <v>420</v>
      </c>
      <c r="C57" s="83">
        <v>59835</v>
      </c>
      <c r="D57" s="82" t="s">
        <v>421</v>
      </c>
      <c r="E57" s="82" t="s">
        <v>422</v>
      </c>
      <c r="F57" s="82" t="s">
        <v>720</v>
      </c>
      <c r="G57" s="82" t="s">
        <v>429</v>
      </c>
      <c r="H57" s="82" t="s">
        <v>1046</v>
      </c>
      <c r="I57" s="82" t="s">
        <v>6</v>
      </c>
      <c r="J57" s="84" t="s">
        <v>428</v>
      </c>
      <c r="K57" s="82" t="s">
        <v>89</v>
      </c>
      <c r="L57" s="83" t="s">
        <v>708</v>
      </c>
      <c r="M57" s="83" t="s">
        <v>708</v>
      </c>
      <c r="N57" s="85">
        <v>75</v>
      </c>
      <c r="O57" s="83">
        <v>20</v>
      </c>
      <c r="P57" s="85">
        <v>1500</v>
      </c>
      <c r="Q57" s="83">
        <v>325</v>
      </c>
      <c r="R57" s="85" t="s">
        <v>995</v>
      </c>
      <c r="S57" s="22">
        <v>589</v>
      </c>
      <c r="T57" s="274"/>
      <c r="U57" s="85"/>
      <c r="V57" s="83"/>
      <c r="W57" s="85"/>
      <c r="X57" s="407"/>
      <c r="Y57" s="582">
        <f t="shared" si="1"/>
        <v>0</v>
      </c>
    </row>
    <row r="58" spans="1:25" ht="150" x14ac:dyDescent="0.25">
      <c r="A58" s="46" t="s">
        <v>888</v>
      </c>
      <c r="B58" s="82" t="s">
        <v>420</v>
      </c>
      <c r="C58" s="83">
        <v>54100</v>
      </c>
      <c r="D58" s="82" t="s">
        <v>421</v>
      </c>
      <c r="E58" s="82" t="s">
        <v>422</v>
      </c>
      <c r="F58" s="82" t="s">
        <v>720</v>
      </c>
      <c r="G58" s="82" t="s">
        <v>431</v>
      </c>
      <c r="H58" s="82" t="s">
        <v>432</v>
      </c>
      <c r="I58" s="82" t="s">
        <v>25</v>
      </c>
      <c r="J58" s="84" t="s">
        <v>428</v>
      </c>
      <c r="K58" s="82" t="s">
        <v>14</v>
      </c>
      <c r="L58" s="83" t="s">
        <v>710</v>
      </c>
      <c r="M58" s="83" t="s">
        <v>710</v>
      </c>
      <c r="N58" s="85">
        <v>6280</v>
      </c>
      <c r="O58" s="83">
        <v>1</v>
      </c>
      <c r="P58" s="85">
        <v>6280</v>
      </c>
      <c r="Q58" s="83">
        <v>325</v>
      </c>
      <c r="R58" s="85" t="s">
        <v>995</v>
      </c>
      <c r="S58" s="29">
        <v>632</v>
      </c>
      <c r="T58" s="274"/>
      <c r="U58" s="85"/>
      <c r="V58" s="83"/>
      <c r="W58" s="85"/>
      <c r="X58" s="407"/>
      <c r="Y58" s="582">
        <f t="shared" si="1"/>
        <v>0</v>
      </c>
    </row>
    <row r="59" spans="1:25" ht="105" x14ac:dyDescent="0.25">
      <c r="A59" s="46" t="s">
        <v>889</v>
      </c>
      <c r="B59" s="82" t="s">
        <v>420</v>
      </c>
      <c r="C59" s="83">
        <v>53550</v>
      </c>
      <c r="D59" s="82" t="s">
        <v>421</v>
      </c>
      <c r="E59" s="82" t="s">
        <v>422</v>
      </c>
      <c r="F59" s="82" t="s">
        <v>720</v>
      </c>
      <c r="G59" s="82" t="s">
        <v>433</v>
      </c>
      <c r="H59" s="82" t="s">
        <v>434</v>
      </c>
      <c r="I59" s="82" t="s">
        <v>25</v>
      </c>
      <c r="J59" s="84" t="s">
        <v>425</v>
      </c>
      <c r="K59" s="82" t="s">
        <v>10</v>
      </c>
      <c r="L59" s="83" t="s">
        <v>708</v>
      </c>
      <c r="M59" s="83" t="s">
        <v>708</v>
      </c>
      <c r="N59" s="85">
        <v>500</v>
      </c>
      <c r="O59" s="83">
        <v>1</v>
      </c>
      <c r="P59" s="85">
        <v>500</v>
      </c>
      <c r="Q59" s="83">
        <v>330</v>
      </c>
      <c r="R59" s="85" t="s">
        <v>996</v>
      </c>
      <c r="S59" s="29">
        <v>576</v>
      </c>
      <c r="T59" s="274"/>
      <c r="U59" s="85"/>
      <c r="V59" s="83"/>
      <c r="W59" s="85"/>
      <c r="X59" s="407"/>
      <c r="Y59" s="582">
        <f t="shared" si="1"/>
        <v>0</v>
      </c>
    </row>
    <row r="60" spans="1:25" ht="60" x14ac:dyDescent="0.25">
      <c r="A60" s="41" t="s">
        <v>890</v>
      </c>
      <c r="B60" s="87" t="s">
        <v>420</v>
      </c>
      <c r="C60" s="88">
        <v>51310</v>
      </c>
      <c r="D60" s="87" t="s">
        <v>421</v>
      </c>
      <c r="E60" s="87" t="s">
        <v>422</v>
      </c>
      <c r="F60" s="87" t="s">
        <v>720</v>
      </c>
      <c r="G60" s="87" t="s">
        <v>435</v>
      </c>
      <c r="H60" s="87" t="s">
        <v>436</v>
      </c>
      <c r="I60" s="87" t="s">
        <v>6</v>
      </c>
      <c r="J60" s="89" t="s">
        <v>428</v>
      </c>
      <c r="K60" s="87" t="s">
        <v>7</v>
      </c>
      <c r="L60" s="88" t="s">
        <v>710</v>
      </c>
      <c r="M60" s="88" t="s">
        <v>710</v>
      </c>
      <c r="N60" s="90">
        <v>5000</v>
      </c>
      <c r="O60" s="88">
        <v>1</v>
      </c>
      <c r="P60" s="90">
        <v>5000</v>
      </c>
      <c r="Q60" s="88">
        <v>325</v>
      </c>
      <c r="R60" s="90" t="s">
        <v>995</v>
      </c>
      <c r="S60" s="22">
        <v>554</v>
      </c>
      <c r="T60" s="275"/>
      <c r="U60" s="90"/>
      <c r="V60" s="88"/>
      <c r="W60" s="90"/>
      <c r="X60" s="407"/>
      <c r="Y60" s="582">
        <f t="shared" si="1"/>
        <v>0</v>
      </c>
    </row>
    <row r="61" spans="1:25" ht="393" customHeight="1" x14ac:dyDescent="0.25">
      <c r="A61" s="46" t="s">
        <v>956</v>
      </c>
      <c r="B61" s="82" t="s">
        <v>622</v>
      </c>
      <c r="C61" s="83">
        <v>51310</v>
      </c>
      <c r="D61" s="82" t="s">
        <v>623</v>
      </c>
      <c r="E61" s="82" t="s">
        <v>624</v>
      </c>
      <c r="F61" s="82" t="s">
        <v>720</v>
      </c>
      <c r="G61" s="82" t="s">
        <v>625</v>
      </c>
      <c r="H61" s="82" t="s">
        <v>1047</v>
      </c>
      <c r="I61" s="82" t="s">
        <v>6</v>
      </c>
      <c r="J61" s="84">
        <v>4.0999999999999996</v>
      </c>
      <c r="K61" s="82" t="s">
        <v>14</v>
      </c>
      <c r="L61" s="83" t="s">
        <v>710</v>
      </c>
      <c r="M61" s="83" t="s">
        <v>710</v>
      </c>
      <c r="N61" s="85">
        <v>12</v>
      </c>
      <c r="O61" s="83">
        <v>1014</v>
      </c>
      <c r="P61" s="85">
        <v>12168</v>
      </c>
      <c r="Q61" s="83">
        <v>356</v>
      </c>
      <c r="R61" s="85" t="s">
        <v>995</v>
      </c>
      <c r="S61" s="22">
        <v>577</v>
      </c>
      <c r="T61" s="274"/>
      <c r="U61" s="85"/>
      <c r="V61" s="83"/>
      <c r="W61" s="85"/>
      <c r="X61" s="407"/>
      <c r="Y61" s="582">
        <f t="shared" si="1"/>
        <v>0</v>
      </c>
    </row>
    <row r="62" spans="1:25" ht="165" x14ac:dyDescent="0.25">
      <c r="A62" s="46" t="s">
        <v>796</v>
      </c>
      <c r="B62" s="82" t="s">
        <v>180</v>
      </c>
      <c r="C62" s="83">
        <v>51310</v>
      </c>
      <c r="D62" s="82" t="s">
        <v>181</v>
      </c>
      <c r="E62" s="82" t="s">
        <v>182</v>
      </c>
      <c r="F62" s="82" t="s">
        <v>720</v>
      </c>
      <c r="G62" s="82" t="s">
        <v>183</v>
      </c>
      <c r="H62" s="82" t="s">
        <v>184</v>
      </c>
      <c r="I62" s="82" t="s">
        <v>6</v>
      </c>
      <c r="J62" s="84">
        <v>2.1</v>
      </c>
      <c r="K62" s="82" t="s">
        <v>14</v>
      </c>
      <c r="L62" s="83" t="s">
        <v>710</v>
      </c>
      <c r="M62" s="83" t="s">
        <v>710</v>
      </c>
      <c r="N62" s="85">
        <v>32500</v>
      </c>
      <c r="O62" s="83">
        <v>1</v>
      </c>
      <c r="P62" s="85">
        <v>32500</v>
      </c>
      <c r="Q62" s="83">
        <v>338</v>
      </c>
      <c r="R62" s="85" t="s">
        <v>995</v>
      </c>
      <c r="S62" s="29">
        <v>601</v>
      </c>
      <c r="T62" s="274"/>
      <c r="U62" s="85">
        <v>16000</v>
      </c>
      <c r="V62" s="83"/>
      <c r="W62" s="85">
        <v>16000</v>
      </c>
      <c r="X62" s="407"/>
      <c r="Y62" s="582">
        <f t="shared" si="1"/>
        <v>16000</v>
      </c>
    </row>
    <row r="63" spans="1:25" ht="135" x14ac:dyDescent="0.25">
      <c r="A63" s="46" t="s">
        <v>797</v>
      </c>
      <c r="B63" s="82" t="s">
        <v>180</v>
      </c>
      <c r="C63" s="83">
        <v>54100</v>
      </c>
      <c r="D63" s="82" t="s">
        <v>181</v>
      </c>
      <c r="E63" s="82" t="s">
        <v>182</v>
      </c>
      <c r="F63" s="82" t="s">
        <v>720</v>
      </c>
      <c r="G63" s="82" t="s">
        <v>185</v>
      </c>
      <c r="H63" s="82" t="s">
        <v>1048</v>
      </c>
      <c r="I63" s="82" t="s">
        <v>25</v>
      </c>
      <c r="J63" s="84">
        <v>2.1</v>
      </c>
      <c r="K63" s="82" t="s">
        <v>7</v>
      </c>
      <c r="L63" s="83" t="s">
        <v>710</v>
      </c>
      <c r="M63" s="83" t="s">
        <v>710</v>
      </c>
      <c r="N63" s="85">
        <v>22500</v>
      </c>
      <c r="O63" s="83">
        <v>1</v>
      </c>
      <c r="P63" s="85">
        <v>22500</v>
      </c>
      <c r="Q63" s="83">
        <v>338</v>
      </c>
      <c r="R63" s="85" t="s">
        <v>995</v>
      </c>
      <c r="S63" s="22">
        <v>602</v>
      </c>
      <c r="T63" s="274"/>
      <c r="U63" s="85">
        <v>22500</v>
      </c>
      <c r="V63" s="83"/>
      <c r="W63" s="85">
        <v>22500</v>
      </c>
      <c r="X63" s="407"/>
      <c r="Y63" s="582">
        <f t="shared" si="1"/>
        <v>22500</v>
      </c>
    </row>
    <row r="64" spans="1:25" ht="165.75" customHeight="1" x14ac:dyDescent="0.25">
      <c r="A64" s="46" t="s">
        <v>798</v>
      </c>
      <c r="B64" s="82" t="s">
        <v>180</v>
      </c>
      <c r="C64" s="83">
        <v>51310</v>
      </c>
      <c r="D64" s="82" t="s">
        <v>187</v>
      </c>
      <c r="E64" s="82" t="s">
        <v>188</v>
      </c>
      <c r="F64" s="82" t="s">
        <v>720</v>
      </c>
      <c r="G64" s="82" t="s">
        <v>189</v>
      </c>
      <c r="H64" s="82" t="s">
        <v>1049</v>
      </c>
      <c r="I64" s="82" t="s">
        <v>6</v>
      </c>
      <c r="J64" s="84">
        <v>2.1</v>
      </c>
      <c r="K64" s="82" t="s">
        <v>112</v>
      </c>
      <c r="L64" s="83" t="s">
        <v>710</v>
      </c>
      <c r="M64" s="83" t="s">
        <v>710</v>
      </c>
      <c r="N64" s="85">
        <v>7976</v>
      </c>
      <c r="O64" s="83">
        <v>1</v>
      </c>
      <c r="P64" s="85">
        <v>7976</v>
      </c>
      <c r="Q64" s="83">
        <v>338</v>
      </c>
      <c r="R64" s="85" t="s">
        <v>995</v>
      </c>
      <c r="S64" s="22">
        <v>515</v>
      </c>
      <c r="T64" s="274"/>
      <c r="U64" s="85"/>
      <c r="V64" s="278" t="s">
        <v>1167</v>
      </c>
      <c r="W64" s="85"/>
      <c r="X64" s="407"/>
      <c r="Y64" s="582">
        <f t="shared" si="1"/>
        <v>0</v>
      </c>
    </row>
    <row r="65" spans="1:25" ht="123" customHeight="1" x14ac:dyDescent="0.25">
      <c r="A65" s="46" t="s">
        <v>799</v>
      </c>
      <c r="B65" s="82" t="s">
        <v>180</v>
      </c>
      <c r="C65" s="83">
        <v>51230</v>
      </c>
      <c r="D65" s="82" t="s">
        <v>191</v>
      </c>
      <c r="E65" s="82" t="s">
        <v>163</v>
      </c>
      <c r="F65" s="82" t="s">
        <v>720</v>
      </c>
      <c r="G65" s="82" t="s">
        <v>192</v>
      </c>
      <c r="H65" s="82" t="s">
        <v>193</v>
      </c>
      <c r="I65" s="82" t="s">
        <v>6</v>
      </c>
      <c r="J65" s="84">
        <v>2.1</v>
      </c>
      <c r="K65" s="82" t="s">
        <v>14</v>
      </c>
      <c r="L65" s="83" t="s">
        <v>710</v>
      </c>
      <c r="M65" s="83" t="s">
        <v>710</v>
      </c>
      <c r="N65" s="85">
        <v>33943</v>
      </c>
      <c r="O65" s="83">
        <v>1</v>
      </c>
      <c r="P65" s="85">
        <v>33943</v>
      </c>
      <c r="Q65" s="83">
        <v>338</v>
      </c>
      <c r="R65" s="85" t="s">
        <v>995</v>
      </c>
      <c r="S65" s="29">
        <v>515</v>
      </c>
      <c r="T65" s="274"/>
      <c r="U65" s="85">
        <v>32823</v>
      </c>
      <c r="V65" s="83"/>
      <c r="W65" s="85">
        <v>32823</v>
      </c>
      <c r="X65" s="407"/>
      <c r="Y65" s="582">
        <f t="shared" si="1"/>
        <v>32823</v>
      </c>
    </row>
    <row r="66" spans="1:25" ht="137.25" customHeight="1" x14ac:dyDescent="0.25">
      <c r="A66" s="46" t="s">
        <v>800</v>
      </c>
      <c r="B66" s="82" t="s">
        <v>180</v>
      </c>
      <c r="C66" s="83">
        <v>51230</v>
      </c>
      <c r="D66" s="82" t="s">
        <v>191</v>
      </c>
      <c r="E66" s="82" t="s">
        <v>163</v>
      </c>
      <c r="F66" s="82" t="s">
        <v>720</v>
      </c>
      <c r="G66" s="82" t="s">
        <v>194</v>
      </c>
      <c r="H66" s="82" t="s">
        <v>195</v>
      </c>
      <c r="I66" s="82" t="s">
        <v>6</v>
      </c>
      <c r="J66" s="84">
        <v>2.1</v>
      </c>
      <c r="K66" s="82" t="s">
        <v>14</v>
      </c>
      <c r="L66" s="83" t="s">
        <v>710</v>
      </c>
      <c r="M66" s="83" t="s">
        <v>710</v>
      </c>
      <c r="N66" s="85">
        <v>13166</v>
      </c>
      <c r="O66" s="83">
        <v>1</v>
      </c>
      <c r="P66" s="85">
        <v>13166</v>
      </c>
      <c r="Q66" s="83">
        <v>338</v>
      </c>
      <c r="R66" s="85" t="s">
        <v>995</v>
      </c>
      <c r="S66" s="29">
        <v>518</v>
      </c>
      <c r="T66" s="274"/>
      <c r="U66" s="85"/>
      <c r="V66" s="83"/>
      <c r="W66" s="85"/>
      <c r="X66" s="407"/>
      <c r="Y66" s="582">
        <f t="shared" si="1"/>
        <v>0</v>
      </c>
    </row>
    <row r="67" spans="1:25" ht="138.75" customHeight="1" x14ac:dyDescent="0.25">
      <c r="A67" s="46" t="s">
        <v>801</v>
      </c>
      <c r="B67" s="82" t="s">
        <v>180</v>
      </c>
      <c r="C67" s="83">
        <v>51270</v>
      </c>
      <c r="D67" s="82" t="s">
        <v>187</v>
      </c>
      <c r="E67" s="82" t="s">
        <v>188</v>
      </c>
      <c r="F67" s="82" t="s">
        <v>720</v>
      </c>
      <c r="G67" s="82" t="s">
        <v>196</v>
      </c>
      <c r="H67" s="82" t="s">
        <v>1050</v>
      </c>
      <c r="I67" s="82" t="s">
        <v>6</v>
      </c>
      <c r="J67" s="84">
        <v>2.1</v>
      </c>
      <c r="K67" s="82" t="s">
        <v>14</v>
      </c>
      <c r="L67" s="83" t="s">
        <v>708</v>
      </c>
      <c r="M67" s="83" t="s">
        <v>710</v>
      </c>
      <c r="N67" s="85">
        <v>31801</v>
      </c>
      <c r="O67" s="83">
        <v>1</v>
      </c>
      <c r="P67" s="85">
        <v>31801</v>
      </c>
      <c r="Q67" s="83">
        <v>338</v>
      </c>
      <c r="R67" s="85" t="s">
        <v>995</v>
      </c>
      <c r="S67" s="22">
        <v>518</v>
      </c>
      <c r="T67" s="274"/>
      <c r="U67" s="85"/>
      <c r="V67" s="83"/>
      <c r="W67" s="85"/>
      <c r="X67" s="407"/>
      <c r="Y67" s="582">
        <f t="shared" si="1"/>
        <v>0</v>
      </c>
    </row>
    <row r="68" spans="1:25" ht="120" x14ac:dyDescent="0.25">
      <c r="A68" s="46" t="s">
        <v>802</v>
      </c>
      <c r="B68" s="82" t="s">
        <v>180</v>
      </c>
      <c r="C68" s="83">
        <v>51230</v>
      </c>
      <c r="D68" s="82" t="s">
        <v>181</v>
      </c>
      <c r="E68" s="82" t="s">
        <v>182</v>
      </c>
      <c r="F68" s="82" t="s">
        <v>720</v>
      </c>
      <c r="G68" s="82" t="s">
        <v>198</v>
      </c>
      <c r="H68" s="82" t="s">
        <v>199</v>
      </c>
      <c r="I68" s="82" t="s">
        <v>6</v>
      </c>
      <c r="J68" s="84">
        <v>2.1</v>
      </c>
      <c r="K68" s="82" t="s">
        <v>14</v>
      </c>
      <c r="L68" s="83" t="s">
        <v>708</v>
      </c>
      <c r="M68" s="83" t="s">
        <v>710</v>
      </c>
      <c r="N68" s="85">
        <v>54936</v>
      </c>
      <c r="O68" s="83">
        <v>1</v>
      </c>
      <c r="P68" s="85">
        <v>54936</v>
      </c>
      <c r="Q68" s="83">
        <v>338</v>
      </c>
      <c r="R68" s="85" t="s">
        <v>995</v>
      </c>
      <c r="S68" s="22">
        <v>752</v>
      </c>
      <c r="T68" s="274"/>
      <c r="U68" s="85"/>
      <c r="V68" s="83"/>
      <c r="W68" s="85"/>
      <c r="X68" s="407"/>
      <c r="Y68" s="582">
        <f t="shared" si="1"/>
        <v>0</v>
      </c>
    </row>
    <row r="69" spans="1:25" ht="105" x14ac:dyDescent="0.25">
      <c r="A69" s="46" t="s">
        <v>803</v>
      </c>
      <c r="B69" s="82" t="s">
        <v>180</v>
      </c>
      <c r="C69" s="83">
        <v>54100</v>
      </c>
      <c r="D69" s="82" t="s">
        <v>181</v>
      </c>
      <c r="E69" s="82" t="s">
        <v>182</v>
      </c>
      <c r="F69" s="82" t="s">
        <v>720</v>
      </c>
      <c r="G69" s="82" t="s">
        <v>200</v>
      </c>
      <c r="H69" s="82" t="s">
        <v>201</v>
      </c>
      <c r="I69" s="82" t="s">
        <v>25</v>
      </c>
      <c r="J69" s="84">
        <v>2.1</v>
      </c>
      <c r="K69" s="82" t="s">
        <v>14</v>
      </c>
      <c r="L69" s="83" t="s">
        <v>708</v>
      </c>
      <c r="M69" s="83" t="s">
        <v>710</v>
      </c>
      <c r="N69" s="85">
        <v>30000</v>
      </c>
      <c r="O69" s="83">
        <v>1</v>
      </c>
      <c r="P69" s="85">
        <v>30000</v>
      </c>
      <c r="Q69" s="83">
        <v>338</v>
      </c>
      <c r="R69" s="85" t="s">
        <v>995</v>
      </c>
      <c r="S69" s="29">
        <v>752</v>
      </c>
      <c r="T69" s="274"/>
      <c r="U69" s="85"/>
      <c r="V69" s="83"/>
      <c r="W69" s="85"/>
      <c r="X69" s="407"/>
      <c r="Y69" s="582">
        <f t="shared" si="1"/>
        <v>0</v>
      </c>
    </row>
    <row r="70" spans="1:25" ht="75" x14ac:dyDescent="0.25">
      <c r="A70" s="46" t="s">
        <v>804</v>
      </c>
      <c r="B70" s="82" t="s">
        <v>180</v>
      </c>
      <c r="C70" s="83">
        <v>53210</v>
      </c>
      <c r="D70" s="82" t="s">
        <v>202</v>
      </c>
      <c r="E70" s="82" t="s">
        <v>203</v>
      </c>
      <c r="F70" s="82" t="s">
        <v>720</v>
      </c>
      <c r="G70" s="82" t="s">
        <v>204</v>
      </c>
      <c r="H70" s="82" t="s">
        <v>205</v>
      </c>
      <c r="I70" s="82" t="s">
        <v>25</v>
      </c>
      <c r="J70" s="84">
        <v>2.1</v>
      </c>
      <c r="K70" s="82" t="s">
        <v>28</v>
      </c>
      <c r="L70" s="83" t="s">
        <v>708</v>
      </c>
      <c r="M70" s="83" t="s">
        <v>710</v>
      </c>
      <c r="N70" s="85">
        <v>124000</v>
      </c>
      <c r="O70" s="83">
        <v>1</v>
      </c>
      <c r="P70" s="85">
        <v>124000</v>
      </c>
      <c r="Q70" s="83">
        <v>338</v>
      </c>
      <c r="R70" s="85" t="s">
        <v>995</v>
      </c>
      <c r="S70" s="22">
        <v>676</v>
      </c>
      <c r="T70" s="274"/>
      <c r="U70" s="85"/>
      <c r="V70" s="83"/>
      <c r="W70" s="85"/>
      <c r="X70" s="407"/>
      <c r="Y70" s="582">
        <f t="shared" si="1"/>
        <v>0</v>
      </c>
    </row>
    <row r="71" spans="1:25" ht="120" x14ac:dyDescent="0.25">
      <c r="A71" s="46" t="s">
        <v>805</v>
      </c>
      <c r="B71" s="82" t="s">
        <v>180</v>
      </c>
      <c r="C71" s="83">
        <v>51310</v>
      </c>
      <c r="D71" s="82" t="s">
        <v>181</v>
      </c>
      <c r="E71" s="82" t="s">
        <v>182</v>
      </c>
      <c r="F71" s="82" t="s">
        <v>720</v>
      </c>
      <c r="G71" s="82" t="s">
        <v>206</v>
      </c>
      <c r="H71" s="82" t="s">
        <v>207</v>
      </c>
      <c r="I71" s="82" t="s">
        <v>6</v>
      </c>
      <c r="J71" s="84">
        <v>2.1</v>
      </c>
      <c r="K71" s="82" t="s">
        <v>14</v>
      </c>
      <c r="L71" s="83" t="s">
        <v>708</v>
      </c>
      <c r="M71" s="83" t="s">
        <v>710</v>
      </c>
      <c r="N71" s="85">
        <v>40000</v>
      </c>
      <c r="O71" s="83">
        <v>1</v>
      </c>
      <c r="P71" s="85">
        <v>40000</v>
      </c>
      <c r="Q71" s="83">
        <v>338</v>
      </c>
      <c r="R71" s="85" t="s">
        <v>995</v>
      </c>
      <c r="S71" s="22">
        <v>680</v>
      </c>
      <c r="T71" s="274"/>
      <c r="U71" s="85"/>
      <c r="V71" s="83"/>
      <c r="W71" s="85"/>
      <c r="X71" s="407"/>
      <c r="Y71" s="582">
        <f t="shared" si="1"/>
        <v>0</v>
      </c>
    </row>
    <row r="72" spans="1:25" ht="65.25" customHeight="1" x14ac:dyDescent="0.25">
      <c r="A72" s="46" t="s">
        <v>730</v>
      </c>
      <c r="B72" s="82" t="s">
        <v>2</v>
      </c>
      <c r="C72" s="83">
        <v>51310</v>
      </c>
      <c r="D72" s="82" t="s">
        <v>3</v>
      </c>
      <c r="E72" s="82" t="s">
        <v>4</v>
      </c>
      <c r="F72" s="82" t="s">
        <v>720</v>
      </c>
      <c r="G72" s="82" t="s">
        <v>719</v>
      </c>
      <c r="H72" s="82" t="s">
        <v>5</v>
      </c>
      <c r="I72" s="82" t="s">
        <v>6</v>
      </c>
      <c r="J72" s="84">
        <v>1.2</v>
      </c>
      <c r="K72" s="82" t="s">
        <v>7</v>
      </c>
      <c r="L72" s="83" t="s">
        <v>710</v>
      </c>
      <c r="M72" s="83" t="s">
        <v>710</v>
      </c>
      <c r="N72" s="85">
        <v>4053</v>
      </c>
      <c r="O72" s="83">
        <v>1</v>
      </c>
      <c r="P72" s="85">
        <v>4053</v>
      </c>
      <c r="Q72" s="83">
        <v>336</v>
      </c>
      <c r="R72" s="85" t="s">
        <v>996</v>
      </c>
      <c r="S72" s="29">
        <v>678</v>
      </c>
      <c r="T72" s="274"/>
      <c r="U72" s="85">
        <v>0</v>
      </c>
      <c r="V72" s="83"/>
      <c r="W72" s="85">
        <v>0</v>
      </c>
      <c r="X72" s="407"/>
      <c r="Y72" s="582">
        <f t="shared" si="1"/>
        <v>0</v>
      </c>
    </row>
    <row r="73" spans="1:25" ht="60.75" customHeight="1" x14ac:dyDescent="0.25">
      <c r="A73" s="46" t="s">
        <v>731</v>
      </c>
      <c r="B73" s="82" t="s">
        <v>2</v>
      </c>
      <c r="C73" s="83">
        <v>51310</v>
      </c>
      <c r="D73" s="82" t="s">
        <v>3</v>
      </c>
      <c r="E73" s="82" t="s">
        <v>4</v>
      </c>
      <c r="F73" s="82" t="s">
        <v>720</v>
      </c>
      <c r="G73" s="82" t="s">
        <v>8</v>
      </c>
      <c r="H73" s="82" t="s">
        <v>9</v>
      </c>
      <c r="I73" s="82" t="s">
        <v>6</v>
      </c>
      <c r="J73" s="84">
        <v>1.2</v>
      </c>
      <c r="K73" s="82" t="s">
        <v>10</v>
      </c>
      <c r="L73" s="83" t="s">
        <v>710</v>
      </c>
      <c r="M73" s="83" t="s">
        <v>708</v>
      </c>
      <c r="N73" s="85">
        <v>51780</v>
      </c>
      <c r="O73" s="83">
        <v>1</v>
      </c>
      <c r="P73" s="85">
        <v>51780</v>
      </c>
      <c r="Q73" s="83">
        <v>336</v>
      </c>
      <c r="R73" s="85" t="s">
        <v>996</v>
      </c>
      <c r="S73" s="29">
        <v>697</v>
      </c>
      <c r="T73" s="274"/>
      <c r="U73" s="85">
        <v>21000</v>
      </c>
      <c r="V73" s="83"/>
      <c r="W73" s="85">
        <v>21000</v>
      </c>
      <c r="X73" s="407"/>
      <c r="Y73" s="582">
        <f t="shared" si="1"/>
        <v>21000</v>
      </c>
    </row>
    <row r="74" spans="1:25" ht="75" x14ac:dyDescent="0.25">
      <c r="A74" s="41" t="s">
        <v>735</v>
      </c>
      <c r="B74" s="87" t="s">
        <v>2</v>
      </c>
      <c r="C74" s="88">
        <v>51310</v>
      </c>
      <c r="D74" s="87" t="s">
        <v>15</v>
      </c>
      <c r="E74" s="87" t="s">
        <v>16</v>
      </c>
      <c r="F74" s="87" t="s">
        <v>720</v>
      </c>
      <c r="G74" s="87" t="s">
        <v>17</v>
      </c>
      <c r="H74" s="87" t="s">
        <v>18</v>
      </c>
      <c r="I74" s="87" t="s">
        <v>6</v>
      </c>
      <c r="J74" s="89">
        <v>1.2</v>
      </c>
      <c r="K74" s="87" t="s">
        <v>14</v>
      </c>
      <c r="L74" s="88" t="s">
        <v>710</v>
      </c>
      <c r="M74" s="88" t="s">
        <v>708</v>
      </c>
      <c r="N74" s="90">
        <v>24614</v>
      </c>
      <c r="O74" s="88">
        <v>1</v>
      </c>
      <c r="P74" s="90">
        <v>24614</v>
      </c>
      <c r="Q74" s="88">
        <v>336</v>
      </c>
      <c r="R74" s="90" t="s">
        <v>996</v>
      </c>
      <c r="S74" s="22">
        <v>724</v>
      </c>
      <c r="T74" s="275"/>
      <c r="U74" s="90">
        <v>24614</v>
      </c>
      <c r="V74" s="88"/>
      <c r="W74" s="90">
        <v>24614</v>
      </c>
      <c r="X74" s="407"/>
      <c r="Y74" s="582">
        <f t="shared" ref="Y74:Y96" si="2">W74</f>
        <v>24614</v>
      </c>
    </row>
    <row r="75" spans="1:25" ht="135" x14ac:dyDescent="0.25">
      <c r="A75" s="46" t="s">
        <v>736</v>
      </c>
      <c r="B75" s="82" t="s">
        <v>2</v>
      </c>
      <c r="C75" s="83">
        <v>51114</v>
      </c>
      <c r="D75" s="82" t="s">
        <v>3</v>
      </c>
      <c r="E75" s="82" t="s">
        <v>4</v>
      </c>
      <c r="F75" s="82" t="s">
        <v>720</v>
      </c>
      <c r="G75" s="82" t="s">
        <v>19</v>
      </c>
      <c r="H75" s="82" t="s">
        <v>20</v>
      </c>
      <c r="I75" s="82" t="s">
        <v>6</v>
      </c>
      <c r="J75" s="84">
        <v>1.2</v>
      </c>
      <c r="K75" s="82" t="s">
        <v>7</v>
      </c>
      <c r="L75" s="83" t="s">
        <v>710</v>
      </c>
      <c r="M75" s="83" t="s">
        <v>708</v>
      </c>
      <c r="N75" s="85">
        <v>13876</v>
      </c>
      <c r="O75" s="83">
        <v>1</v>
      </c>
      <c r="P75" s="85">
        <v>13876</v>
      </c>
      <c r="Q75" s="83">
        <v>336</v>
      </c>
      <c r="R75" s="85" t="s">
        <v>996</v>
      </c>
      <c r="S75" s="29">
        <v>724</v>
      </c>
      <c r="T75" s="274"/>
      <c r="U75" s="85"/>
      <c r="V75" s="83"/>
      <c r="W75" s="85"/>
      <c r="X75" s="407"/>
      <c r="Y75" s="582">
        <f t="shared" si="2"/>
        <v>0</v>
      </c>
    </row>
    <row r="76" spans="1:25" ht="135" x14ac:dyDescent="0.25">
      <c r="A76" s="41" t="s">
        <v>737</v>
      </c>
      <c r="B76" s="87" t="s">
        <v>2</v>
      </c>
      <c r="C76" s="88">
        <v>51310</v>
      </c>
      <c r="D76" s="87" t="s">
        <v>3</v>
      </c>
      <c r="E76" s="87" t="s">
        <v>4</v>
      </c>
      <c r="F76" s="87" t="s">
        <v>720</v>
      </c>
      <c r="G76" s="87" t="s">
        <v>21</v>
      </c>
      <c r="H76" s="87" t="s">
        <v>22</v>
      </c>
      <c r="I76" s="87" t="s">
        <v>6</v>
      </c>
      <c r="J76" s="89">
        <v>1.2</v>
      </c>
      <c r="K76" s="87" t="s">
        <v>7</v>
      </c>
      <c r="L76" s="88" t="s">
        <v>710</v>
      </c>
      <c r="M76" s="88" t="s">
        <v>708</v>
      </c>
      <c r="N76" s="90">
        <v>9625</v>
      </c>
      <c r="O76" s="88">
        <v>1</v>
      </c>
      <c r="P76" s="90">
        <v>9625</v>
      </c>
      <c r="Q76" s="88">
        <v>336</v>
      </c>
      <c r="R76" s="90" t="s">
        <v>996</v>
      </c>
      <c r="S76" s="22">
        <v>552</v>
      </c>
      <c r="T76" s="275"/>
      <c r="U76" s="90">
        <v>9000</v>
      </c>
      <c r="V76" s="88"/>
      <c r="W76" s="90">
        <v>9000</v>
      </c>
      <c r="X76" s="407"/>
      <c r="Y76" s="582">
        <f t="shared" si="2"/>
        <v>9000</v>
      </c>
    </row>
    <row r="77" spans="1:25" ht="184.5" customHeight="1" x14ac:dyDescent="0.25">
      <c r="A77" s="46" t="s">
        <v>738</v>
      </c>
      <c r="B77" s="82" t="s">
        <v>2</v>
      </c>
      <c r="C77" s="83">
        <v>54100</v>
      </c>
      <c r="D77" s="82" t="s">
        <v>3</v>
      </c>
      <c r="E77" s="82" t="s">
        <v>4</v>
      </c>
      <c r="F77" s="82" t="s">
        <v>720</v>
      </c>
      <c r="G77" s="82" t="s">
        <v>23</v>
      </c>
      <c r="H77" s="82" t="s">
        <v>24</v>
      </c>
      <c r="I77" s="82" t="s">
        <v>25</v>
      </c>
      <c r="J77" s="84">
        <v>1.2</v>
      </c>
      <c r="K77" s="82" t="s">
        <v>7</v>
      </c>
      <c r="L77" s="83" t="s">
        <v>710</v>
      </c>
      <c r="M77" s="83" t="s">
        <v>708</v>
      </c>
      <c r="N77" s="85">
        <v>5000</v>
      </c>
      <c r="O77" s="83">
        <v>1</v>
      </c>
      <c r="P77" s="85">
        <v>5000</v>
      </c>
      <c r="Q77" s="83">
        <v>336</v>
      </c>
      <c r="R77" s="85" t="s">
        <v>996</v>
      </c>
      <c r="S77" s="29">
        <v>901</v>
      </c>
      <c r="T77" s="274"/>
      <c r="U77" s="85"/>
      <c r="V77" s="83"/>
      <c r="W77" s="85"/>
      <c r="X77" s="407"/>
      <c r="Y77" s="582">
        <f t="shared" si="2"/>
        <v>0</v>
      </c>
    </row>
    <row r="78" spans="1:25" ht="60" x14ac:dyDescent="0.25">
      <c r="A78" s="41" t="s">
        <v>739</v>
      </c>
      <c r="B78" s="87" t="s">
        <v>2</v>
      </c>
      <c r="C78" s="88">
        <v>53210</v>
      </c>
      <c r="D78" s="87" t="s">
        <v>3</v>
      </c>
      <c r="E78" s="87" t="s">
        <v>4</v>
      </c>
      <c r="F78" s="87" t="s">
        <v>720</v>
      </c>
      <c r="G78" s="87" t="s">
        <v>26</v>
      </c>
      <c r="H78" s="87" t="s">
        <v>27</v>
      </c>
      <c r="I78" s="87" t="s">
        <v>25</v>
      </c>
      <c r="J78" s="89">
        <v>1.2</v>
      </c>
      <c r="K78" s="87" t="s">
        <v>1378</v>
      </c>
      <c r="L78" s="88" t="s">
        <v>710</v>
      </c>
      <c r="M78" s="88" t="s">
        <v>708</v>
      </c>
      <c r="N78" s="90">
        <v>800</v>
      </c>
      <c r="O78" s="88">
        <v>1</v>
      </c>
      <c r="P78" s="90">
        <v>800</v>
      </c>
      <c r="Q78" s="88">
        <v>336</v>
      </c>
      <c r="R78" s="90" t="s">
        <v>996</v>
      </c>
      <c r="S78" s="22">
        <v>901</v>
      </c>
      <c r="T78" s="275"/>
      <c r="U78" s="90"/>
      <c r="V78" s="279" t="s">
        <v>1167</v>
      </c>
      <c r="W78" s="90"/>
      <c r="X78" s="407"/>
      <c r="Y78" s="582">
        <f t="shared" si="2"/>
        <v>0</v>
      </c>
    </row>
    <row r="79" spans="1:25" ht="200.25" customHeight="1" x14ac:dyDescent="0.25">
      <c r="A79" s="46" t="s">
        <v>740</v>
      </c>
      <c r="B79" s="82" t="s">
        <v>2</v>
      </c>
      <c r="C79" s="83">
        <v>51310</v>
      </c>
      <c r="D79" s="82" t="s">
        <v>3</v>
      </c>
      <c r="E79" s="82" t="s">
        <v>4</v>
      </c>
      <c r="F79" s="82" t="s">
        <v>720</v>
      </c>
      <c r="G79" s="82" t="s">
        <v>29</v>
      </c>
      <c r="H79" s="82" t="s">
        <v>30</v>
      </c>
      <c r="I79" s="82" t="s">
        <v>6</v>
      </c>
      <c r="J79" s="84"/>
      <c r="K79" s="82" t="s">
        <v>14</v>
      </c>
      <c r="L79" s="83" t="s">
        <v>710</v>
      </c>
      <c r="M79" s="83" t="s">
        <v>708</v>
      </c>
      <c r="N79" s="85">
        <v>18342</v>
      </c>
      <c r="O79" s="83">
        <v>1</v>
      </c>
      <c r="P79" s="85">
        <v>18342</v>
      </c>
      <c r="Q79" s="83">
        <v>336</v>
      </c>
      <c r="R79" s="85" t="s">
        <v>996</v>
      </c>
      <c r="S79" s="29">
        <v>901</v>
      </c>
      <c r="T79" s="274"/>
      <c r="U79" s="85">
        <v>2484</v>
      </c>
      <c r="V79" s="278" t="s">
        <v>1171</v>
      </c>
      <c r="W79" s="85">
        <v>2484</v>
      </c>
      <c r="X79" s="407"/>
      <c r="Y79" s="582">
        <f t="shared" si="2"/>
        <v>2484</v>
      </c>
    </row>
    <row r="80" spans="1:25" ht="46.5" customHeight="1" x14ac:dyDescent="0.25">
      <c r="A80" s="41" t="s">
        <v>932</v>
      </c>
      <c r="B80" s="87" t="s">
        <v>554</v>
      </c>
      <c r="C80" s="88">
        <v>51114</v>
      </c>
      <c r="D80" s="87" t="s">
        <v>555</v>
      </c>
      <c r="E80" s="87" t="s">
        <v>556</v>
      </c>
      <c r="F80" s="87" t="s">
        <v>720</v>
      </c>
      <c r="G80" s="87" t="s">
        <v>557</v>
      </c>
      <c r="H80" s="87" t="s">
        <v>558</v>
      </c>
      <c r="I80" s="87" t="s">
        <v>6</v>
      </c>
      <c r="J80" s="89">
        <v>1.2</v>
      </c>
      <c r="K80" s="87" t="s">
        <v>14</v>
      </c>
      <c r="L80" s="88" t="s">
        <v>708</v>
      </c>
      <c r="M80" s="88" t="s">
        <v>710</v>
      </c>
      <c r="N80" s="90">
        <v>1000</v>
      </c>
      <c r="O80" s="88">
        <v>1</v>
      </c>
      <c r="P80" s="90">
        <v>1000</v>
      </c>
      <c r="Q80" s="88">
        <v>367</v>
      </c>
      <c r="R80" s="90" t="s">
        <v>996</v>
      </c>
      <c r="S80" s="29">
        <v>558</v>
      </c>
      <c r="T80" s="275"/>
      <c r="U80" s="90"/>
      <c r="V80" s="88"/>
      <c r="W80" s="90"/>
      <c r="X80" s="407"/>
      <c r="Y80" s="582">
        <f t="shared" si="2"/>
        <v>0</v>
      </c>
    </row>
    <row r="81" spans="1:25" ht="44.25" customHeight="1" x14ac:dyDescent="0.25">
      <c r="A81" s="46" t="s">
        <v>933</v>
      </c>
      <c r="B81" s="82" t="s">
        <v>554</v>
      </c>
      <c r="C81" s="83">
        <v>52310</v>
      </c>
      <c r="D81" s="82" t="s">
        <v>555</v>
      </c>
      <c r="E81" s="82" t="s">
        <v>556</v>
      </c>
      <c r="F81" s="82" t="s">
        <v>720</v>
      </c>
      <c r="G81" s="82" t="s">
        <v>559</v>
      </c>
      <c r="H81" s="82" t="s">
        <v>560</v>
      </c>
      <c r="I81" s="82" t="s">
        <v>25</v>
      </c>
      <c r="J81" s="84">
        <v>1.1000000000000001</v>
      </c>
      <c r="K81" s="82" t="s">
        <v>14</v>
      </c>
      <c r="L81" s="83" t="s">
        <v>708</v>
      </c>
      <c r="M81" s="83" t="s">
        <v>710</v>
      </c>
      <c r="N81" s="85">
        <v>21000</v>
      </c>
      <c r="O81" s="83">
        <v>1</v>
      </c>
      <c r="P81" s="85">
        <v>21000</v>
      </c>
      <c r="Q81" s="83">
        <v>444</v>
      </c>
      <c r="R81" s="85" t="s">
        <v>996</v>
      </c>
      <c r="S81" s="29">
        <v>594</v>
      </c>
      <c r="T81" s="274"/>
      <c r="U81" s="85"/>
      <c r="V81" s="83"/>
      <c r="W81" s="85"/>
      <c r="X81" s="407"/>
      <c r="Y81" s="582">
        <f t="shared" si="2"/>
        <v>0</v>
      </c>
    </row>
    <row r="82" spans="1:25" ht="60" x14ac:dyDescent="0.25">
      <c r="A82" s="46" t="s">
        <v>934</v>
      </c>
      <c r="B82" s="82" t="s">
        <v>554</v>
      </c>
      <c r="C82" s="83">
        <v>53210</v>
      </c>
      <c r="D82" s="82" t="s">
        <v>555</v>
      </c>
      <c r="E82" s="82" t="s">
        <v>556</v>
      </c>
      <c r="F82" s="82" t="s">
        <v>720</v>
      </c>
      <c r="G82" s="82" t="s">
        <v>559</v>
      </c>
      <c r="H82" s="82" t="s">
        <v>561</v>
      </c>
      <c r="I82" s="82" t="s">
        <v>25</v>
      </c>
      <c r="J82" s="84">
        <v>1.1000000000000001</v>
      </c>
      <c r="K82" s="82" t="s">
        <v>14</v>
      </c>
      <c r="L82" s="83" t="s">
        <v>708</v>
      </c>
      <c r="M82" s="83" t="s">
        <v>710</v>
      </c>
      <c r="N82" s="85">
        <v>21000</v>
      </c>
      <c r="O82" s="83">
        <v>1</v>
      </c>
      <c r="P82" s="85">
        <v>21000</v>
      </c>
      <c r="Q82" s="83">
        <v>444</v>
      </c>
      <c r="R82" s="85" t="s">
        <v>996</v>
      </c>
      <c r="S82" s="22">
        <v>594</v>
      </c>
      <c r="T82" s="274"/>
      <c r="U82" s="85"/>
      <c r="V82" s="83"/>
      <c r="W82" s="85"/>
      <c r="X82" s="407"/>
      <c r="Y82" s="582">
        <f t="shared" si="2"/>
        <v>0</v>
      </c>
    </row>
    <row r="83" spans="1:25" ht="60" x14ac:dyDescent="0.25">
      <c r="A83" s="46" t="s">
        <v>935</v>
      </c>
      <c r="B83" s="82" t="s">
        <v>554</v>
      </c>
      <c r="C83" s="83">
        <v>55400</v>
      </c>
      <c r="D83" s="82" t="s">
        <v>555</v>
      </c>
      <c r="E83" s="82" t="s">
        <v>556</v>
      </c>
      <c r="F83" s="82" t="s">
        <v>720</v>
      </c>
      <c r="G83" s="82" t="s">
        <v>562</v>
      </c>
      <c r="H83" s="82" t="s">
        <v>563</v>
      </c>
      <c r="I83" s="82" t="s">
        <v>25</v>
      </c>
      <c r="J83" s="84">
        <v>1.2</v>
      </c>
      <c r="K83" s="82" t="s">
        <v>7</v>
      </c>
      <c r="L83" s="83" t="s">
        <v>710</v>
      </c>
      <c r="M83" s="83" t="s">
        <v>710</v>
      </c>
      <c r="N83" s="85">
        <v>5600</v>
      </c>
      <c r="O83" s="83">
        <v>1</v>
      </c>
      <c r="P83" s="85">
        <v>5600</v>
      </c>
      <c r="Q83" s="83">
        <v>367</v>
      </c>
      <c r="R83" s="85" t="s">
        <v>996</v>
      </c>
      <c r="S83" s="22">
        <v>571</v>
      </c>
      <c r="T83" s="274"/>
      <c r="U83" s="85"/>
      <c r="V83" s="83"/>
      <c r="W83" s="85"/>
      <c r="X83" s="407"/>
      <c r="Y83" s="582">
        <f t="shared" si="2"/>
        <v>0</v>
      </c>
    </row>
    <row r="84" spans="1:25" ht="60" x14ac:dyDescent="0.25">
      <c r="A84" s="41" t="s">
        <v>936</v>
      </c>
      <c r="B84" s="87" t="s">
        <v>554</v>
      </c>
      <c r="C84" s="88">
        <v>54100</v>
      </c>
      <c r="D84" s="87" t="s">
        <v>555</v>
      </c>
      <c r="E84" s="87" t="s">
        <v>556</v>
      </c>
      <c r="F84" s="87" t="s">
        <v>720</v>
      </c>
      <c r="G84" s="87" t="s">
        <v>564</v>
      </c>
      <c r="H84" s="87" t="s">
        <v>565</v>
      </c>
      <c r="I84" s="87" t="s">
        <v>25</v>
      </c>
      <c r="J84" s="89">
        <v>1.2</v>
      </c>
      <c r="K84" s="87" t="s">
        <v>14</v>
      </c>
      <c r="L84" s="88" t="s">
        <v>708</v>
      </c>
      <c r="M84" s="88" t="s">
        <v>710</v>
      </c>
      <c r="N84" s="90">
        <v>1200</v>
      </c>
      <c r="O84" s="88">
        <v>1</v>
      </c>
      <c r="P84" s="90">
        <v>1200</v>
      </c>
      <c r="Q84" s="88">
        <v>367</v>
      </c>
      <c r="R84" s="90" t="s">
        <v>996</v>
      </c>
      <c r="S84" s="22">
        <v>582</v>
      </c>
      <c r="T84" s="275"/>
      <c r="U84" s="90"/>
      <c r="V84" s="279" t="s">
        <v>1167</v>
      </c>
      <c r="W84" s="90"/>
      <c r="X84" s="407"/>
      <c r="Y84" s="582">
        <f t="shared" si="2"/>
        <v>0</v>
      </c>
    </row>
    <row r="85" spans="1:25" ht="45" customHeight="1" x14ac:dyDescent="0.25">
      <c r="A85" s="46" t="s">
        <v>937</v>
      </c>
      <c r="B85" s="82" t="s">
        <v>554</v>
      </c>
      <c r="C85" s="83">
        <v>56510</v>
      </c>
      <c r="D85" s="82" t="s">
        <v>555</v>
      </c>
      <c r="E85" s="82" t="s">
        <v>556</v>
      </c>
      <c r="F85" s="82" t="s">
        <v>720</v>
      </c>
      <c r="G85" s="82" t="s">
        <v>566</v>
      </c>
      <c r="H85" s="82" t="s">
        <v>567</v>
      </c>
      <c r="I85" s="82" t="s">
        <v>25</v>
      </c>
      <c r="J85" s="84">
        <v>1.2</v>
      </c>
      <c r="K85" s="82" t="s">
        <v>14</v>
      </c>
      <c r="L85" s="83" t="s">
        <v>708</v>
      </c>
      <c r="M85" s="83" t="s">
        <v>710</v>
      </c>
      <c r="N85" s="85">
        <v>5000</v>
      </c>
      <c r="O85" s="83">
        <v>1</v>
      </c>
      <c r="P85" s="85">
        <v>5000</v>
      </c>
      <c r="Q85" s="83">
        <v>367</v>
      </c>
      <c r="R85" s="85" t="s">
        <v>996</v>
      </c>
      <c r="S85" s="29">
        <v>594</v>
      </c>
      <c r="T85" s="274"/>
      <c r="U85" s="85"/>
      <c r="V85" s="83"/>
      <c r="W85" s="85"/>
      <c r="X85" s="407"/>
      <c r="Y85" s="582">
        <f t="shared" si="2"/>
        <v>0</v>
      </c>
    </row>
    <row r="86" spans="1:25" ht="90" x14ac:dyDescent="0.25">
      <c r="A86" s="46" t="s">
        <v>1178</v>
      </c>
      <c r="B86" s="82" t="s">
        <v>1179</v>
      </c>
      <c r="C86" s="83"/>
      <c r="D86" s="82" t="s">
        <v>1182</v>
      </c>
      <c r="E86" s="82" t="s">
        <v>1180</v>
      </c>
      <c r="F86" s="82" t="s">
        <v>720</v>
      </c>
      <c r="G86" s="82" t="s">
        <v>1181</v>
      </c>
      <c r="H86" s="82" t="s">
        <v>1421</v>
      </c>
      <c r="I86" s="82" t="s">
        <v>6</v>
      </c>
      <c r="J86" s="84"/>
      <c r="K86" s="82"/>
      <c r="L86" s="83" t="s">
        <v>708</v>
      </c>
      <c r="M86" s="83" t="s">
        <v>710</v>
      </c>
      <c r="N86" s="85"/>
      <c r="O86" s="83"/>
      <c r="P86" s="85">
        <v>26000</v>
      </c>
      <c r="Q86" s="83"/>
      <c r="R86" s="85"/>
      <c r="S86" s="22"/>
      <c r="T86" s="274"/>
      <c r="U86" s="85"/>
      <c r="V86" s="278" t="s">
        <v>1183</v>
      </c>
      <c r="W86" s="85"/>
      <c r="X86" s="407"/>
      <c r="Y86" s="582">
        <f t="shared" si="2"/>
        <v>0</v>
      </c>
    </row>
    <row r="87" spans="1:25" ht="409.5" x14ac:dyDescent="0.25">
      <c r="A87" s="46" t="s">
        <v>852</v>
      </c>
      <c r="B87" s="82" t="s">
        <v>333</v>
      </c>
      <c r="C87" s="83">
        <v>51310</v>
      </c>
      <c r="D87" s="82" t="s">
        <v>334</v>
      </c>
      <c r="E87" s="82" t="s">
        <v>335</v>
      </c>
      <c r="F87" s="82" t="s">
        <v>720</v>
      </c>
      <c r="G87" s="82" t="s">
        <v>336</v>
      </c>
      <c r="H87" s="82" t="s">
        <v>1051</v>
      </c>
      <c r="I87" s="82" t="s">
        <v>6</v>
      </c>
      <c r="J87" s="84">
        <v>1.3</v>
      </c>
      <c r="K87" s="82" t="s">
        <v>89</v>
      </c>
      <c r="L87" s="83" t="s">
        <v>710</v>
      </c>
      <c r="M87" s="83" t="s">
        <v>708</v>
      </c>
      <c r="N87" s="85">
        <v>25000</v>
      </c>
      <c r="O87" s="83">
        <v>1</v>
      </c>
      <c r="P87" s="85">
        <v>25000</v>
      </c>
      <c r="Q87" s="83">
        <v>321</v>
      </c>
      <c r="R87" s="85" t="s">
        <v>995</v>
      </c>
      <c r="S87" s="22">
        <v>591</v>
      </c>
      <c r="T87" s="274"/>
      <c r="U87" s="85">
        <v>15000</v>
      </c>
      <c r="V87" s="83"/>
      <c r="W87" s="85">
        <v>15000</v>
      </c>
      <c r="X87" s="407"/>
      <c r="Y87" s="582">
        <f t="shared" si="2"/>
        <v>15000</v>
      </c>
    </row>
    <row r="88" spans="1:25" ht="60" x14ac:dyDescent="0.25">
      <c r="A88" s="46" t="s">
        <v>853</v>
      </c>
      <c r="B88" s="82" t="s">
        <v>333</v>
      </c>
      <c r="C88" s="83">
        <v>54110</v>
      </c>
      <c r="D88" s="82" t="s">
        <v>338</v>
      </c>
      <c r="E88" s="82" t="s">
        <v>339</v>
      </c>
      <c r="F88" s="82" t="s">
        <v>720</v>
      </c>
      <c r="G88" s="82" t="s">
        <v>340</v>
      </c>
      <c r="H88" s="82" t="s">
        <v>341</v>
      </c>
      <c r="I88" s="82" t="s">
        <v>25</v>
      </c>
      <c r="J88" s="84">
        <v>1.5</v>
      </c>
      <c r="K88" s="82" t="s">
        <v>14</v>
      </c>
      <c r="L88" s="83" t="s">
        <v>710</v>
      </c>
      <c r="M88" s="83" t="s">
        <v>710</v>
      </c>
      <c r="N88" s="85">
        <v>10</v>
      </c>
      <c r="O88" s="83">
        <v>3500</v>
      </c>
      <c r="P88" s="85">
        <v>35000</v>
      </c>
      <c r="Q88" s="83">
        <v>368</v>
      </c>
      <c r="R88" s="85" t="s">
        <v>995</v>
      </c>
      <c r="S88" s="29">
        <v>591</v>
      </c>
      <c r="T88" s="274"/>
      <c r="U88" s="85"/>
      <c r="V88" s="83"/>
      <c r="W88" s="85"/>
      <c r="X88" s="407"/>
      <c r="Y88" s="582">
        <f t="shared" si="2"/>
        <v>0</v>
      </c>
    </row>
    <row r="89" spans="1:25" ht="60" x14ac:dyDescent="0.25">
      <c r="A89" s="46" t="s">
        <v>854</v>
      </c>
      <c r="B89" s="82" t="s">
        <v>333</v>
      </c>
      <c r="C89" s="83">
        <v>53920</v>
      </c>
      <c r="D89" s="82" t="s">
        <v>338</v>
      </c>
      <c r="E89" s="82" t="s">
        <v>339</v>
      </c>
      <c r="F89" s="82" t="s">
        <v>720</v>
      </c>
      <c r="G89" s="82" t="s">
        <v>342</v>
      </c>
      <c r="H89" s="82" t="s">
        <v>343</v>
      </c>
      <c r="I89" s="82" t="s">
        <v>25</v>
      </c>
      <c r="J89" s="84">
        <v>1.5</v>
      </c>
      <c r="K89" s="82" t="s">
        <v>14</v>
      </c>
      <c r="L89" s="83" t="s">
        <v>710</v>
      </c>
      <c r="M89" s="83" t="s">
        <v>710</v>
      </c>
      <c r="N89" s="85">
        <v>200</v>
      </c>
      <c r="O89" s="83">
        <v>1</v>
      </c>
      <c r="P89" s="85">
        <v>200</v>
      </c>
      <c r="Q89" s="83">
        <v>368</v>
      </c>
      <c r="R89" s="85" t="s">
        <v>995</v>
      </c>
      <c r="S89" s="22">
        <v>632</v>
      </c>
      <c r="T89" s="274"/>
      <c r="U89" s="85"/>
      <c r="V89" s="83"/>
      <c r="W89" s="85"/>
      <c r="X89" s="407"/>
      <c r="Y89" s="582">
        <f t="shared" si="2"/>
        <v>0</v>
      </c>
    </row>
    <row r="90" spans="1:25" ht="60" x14ac:dyDescent="0.25">
      <c r="A90" s="46" t="s">
        <v>816</v>
      </c>
      <c r="B90" s="82" t="s">
        <v>235</v>
      </c>
      <c r="C90" s="83">
        <v>51310</v>
      </c>
      <c r="D90" s="82" t="s">
        <v>236</v>
      </c>
      <c r="E90" s="82" t="s">
        <v>237</v>
      </c>
      <c r="F90" s="82" t="s">
        <v>720</v>
      </c>
      <c r="G90" s="82" t="s">
        <v>238</v>
      </c>
      <c r="H90" s="82" t="s">
        <v>239</v>
      </c>
      <c r="I90" s="82" t="s">
        <v>6</v>
      </c>
      <c r="J90" s="84" t="s">
        <v>240</v>
      </c>
      <c r="K90" s="82" t="s">
        <v>14</v>
      </c>
      <c r="L90" s="83" t="s">
        <v>710</v>
      </c>
      <c r="M90" s="83" t="s">
        <v>708</v>
      </c>
      <c r="N90" s="85">
        <v>3000</v>
      </c>
      <c r="O90" s="83">
        <v>1</v>
      </c>
      <c r="P90" s="85">
        <v>3000</v>
      </c>
      <c r="Q90" s="83">
        <v>331</v>
      </c>
      <c r="R90" s="85" t="s">
        <v>995</v>
      </c>
      <c r="S90" s="29">
        <v>632</v>
      </c>
      <c r="T90" s="274"/>
      <c r="U90" s="85">
        <v>1875</v>
      </c>
      <c r="V90" s="83"/>
      <c r="W90" s="85">
        <v>1875</v>
      </c>
      <c r="X90" s="407"/>
      <c r="Y90" s="582">
        <f t="shared" si="2"/>
        <v>1875</v>
      </c>
    </row>
    <row r="91" spans="1:25" ht="60" x14ac:dyDescent="0.25">
      <c r="A91" s="41" t="s">
        <v>817</v>
      </c>
      <c r="B91" s="87" t="s">
        <v>235</v>
      </c>
      <c r="C91" s="88">
        <v>51310</v>
      </c>
      <c r="D91" s="87" t="s">
        <v>241</v>
      </c>
      <c r="E91" s="87" t="s">
        <v>242</v>
      </c>
      <c r="F91" s="87" t="s">
        <v>720</v>
      </c>
      <c r="G91" s="87" t="s">
        <v>243</v>
      </c>
      <c r="H91" s="87" t="s">
        <v>1366</v>
      </c>
      <c r="I91" s="87" t="s">
        <v>6</v>
      </c>
      <c r="J91" s="89" t="s">
        <v>240</v>
      </c>
      <c r="K91" s="87" t="s">
        <v>14</v>
      </c>
      <c r="L91" s="88" t="s">
        <v>710</v>
      </c>
      <c r="M91" s="88" t="s">
        <v>708</v>
      </c>
      <c r="N91" s="90">
        <v>15000</v>
      </c>
      <c r="O91" s="88">
        <v>1</v>
      </c>
      <c r="P91" s="90">
        <v>15000</v>
      </c>
      <c r="Q91" s="88">
        <v>331</v>
      </c>
      <c r="R91" s="90" t="s">
        <v>995</v>
      </c>
      <c r="S91" s="22">
        <v>632</v>
      </c>
      <c r="T91" s="275"/>
      <c r="U91" s="90">
        <v>10000</v>
      </c>
      <c r="V91" s="88"/>
      <c r="W91" s="90">
        <v>10000</v>
      </c>
      <c r="X91" s="407"/>
      <c r="Y91" s="582">
        <f t="shared" si="2"/>
        <v>10000</v>
      </c>
    </row>
    <row r="92" spans="1:25" ht="54" customHeight="1" x14ac:dyDescent="0.25">
      <c r="A92" s="46" t="s">
        <v>818</v>
      </c>
      <c r="B92" s="82" t="s">
        <v>235</v>
      </c>
      <c r="C92" s="83">
        <v>51310</v>
      </c>
      <c r="D92" s="82" t="s">
        <v>245</v>
      </c>
      <c r="E92" s="82" t="s">
        <v>246</v>
      </c>
      <c r="F92" s="82" t="s">
        <v>720</v>
      </c>
      <c r="G92" s="82" t="s">
        <v>247</v>
      </c>
      <c r="H92" s="82" t="s">
        <v>248</v>
      </c>
      <c r="I92" s="82" t="s">
        <v>6</v>
      </c>
      <c r="J92" s="84" t="s">
        <v>240</v>
      </c>
      <c r="K92" s="82" t="s">
        <v>14</v>
      </c>
      <c r="L92" s="83" t="s">
        <v>710</v>
      </c>
      <c r="M92" s="83" t="s">
        <v>708</v>
      </c>
      <c r="N92" s="85">
        <v>2053</v>
      </c>
      <c r="O92" s="83">
        <v>1</v>
      </c>
      <c r="P92" s="85">
        <v>2053</v>
      </c>
      <c r="Q92" s="83">
        <v>331</v>
      </c>
      <c r="R92" s="85" t="s">
        <v>995</v>
      </c>
      <c r="S92" s="22">
        <v>788</v>
      </c>
      <c r="T92" s="274"/>
      <c r="U92" s="85">
        <v>1053</v>
      </c>
      <c r="V92" s="83"/>
      <c r="W92" s="85">
        <v>1053</v>
      </c>
      <c r="X92" s="407"/>
      <c r="Y92" s="582">
        <f t="shared" si="2"/>
        <v>1053</v>
      </c>
    </row>
    <row r="93" spans="1:25" ht="150" x14ac:dyDescent="0.25">
      <c r="A93" s="41" t="s">
        <v>825</v>
      </c>
      <c r="B93" s="87" t="s">
        <v>235</v>
      </c>
      <c r="C93" s="88">
        <v>53120</v>
      </c>
      <c r="D93" s="87" t="s">
        <v>241</v>
      </c>
      <c r="E93" s="87" t="s">
        <v>242</v>
      </c>
      <c r="F93" s="87" t="s">
        <v>720</v>
      </c>
      <c r="G93" s="87" t="s">
        <v>261</v>
      </c>
      <c r="H93" s="87" t="s">
        <v>262</v>
      </c>
      <c r="I93" s="87" t="s">
        <v>25</v>
      </c>
      <c r="J93" s="89" t="s">
        <v>240</v>
      </c>
      <c r="K93" s="87" t="s">
        <v>14</v>
      </c>
      <c r="L93" s="88" t="s">
        <v>708</v>
      </c>
      <c r="M93" s="88" t="s">
        <v>708</v>
      </c>
      <c r="N93" s="90">
        <v>10000</v>
      </c>
      <c r="O93" s="88">
        <v>1</v>
      </c>
      <c r="P93" s="90">
        <v>10000</v>
      </c>
      <c r="Q93" s="88">
        <v>331</v>
      </c>
      <c r="R93" s="90" t="s">
        <v>995</v>
      </c>
      <c r="S93" s="29">
        <v>788</v>
      </c>
      <c r="T93" s="275"/>
      <c r="U93" s="90"/>
      <c r="V93" s="88"/>
      <c r="W93" s="90"/>
      <c r="X93" s="407"/>
      <c r="Y93" s="582">
        <f t="shared" si="2"/>
        <v>0</v>
      </c>
    </row>
    <row r="94" spans="1:25" ht="90" x14ac:dyDescent="0.25">
      <c r="A94" s="46" t="s">
        <v>826</v>
      </c>
      <c r="B94" s="82" t="s">
        <v>235</v>
      </c>
      <c r="C94" s="83">
        <v>53120</v>
      </c>
      <c r="D94" s="82" t="s">
        <v>236</v>
      </c>
      <c r="E94" s="82" t="s">
        <v>237</v>
      </c>
      <c r="F94" s="82" t="s">
        <v>720</v>
      </c>
      <c r="G94" s="82" t="s">
        <v>263</v>
      </c>
      <c r="H94" s="82" t="s">
        <v>264</v>
      </c>
      <c r="I94" s="82" t="s">
        <v>25</v>
      </c>
      <c r="J94" s="84" t="s">
        <v>240</v>
      </c>
      <c r="K94" s="82" t="s">
        <v>14</v>
      </c>
      <c r="L94" s="83" t="s">
        <v>708</v>
      </c>
      <c r="M94" s="83" t="s">
        <v>710</v>
      </c>
      <c r="N94" s="85">
        <v>5000</v>
      </c>
      <c r="O94" s="83">
        <v>1</v>
      </c>
      <c r="P94" s="85">
        <v>5000</v>
      </c>
      <c r="Q94" s="83">
        <v>331</v>
      </c>
      <c r="R94" s="85" t="s">
        <v>995</v>
      </c>
      <c r="S94" s="29">
        <v>633</v>
      </c>
      <c r="T94" s="274"/>
      <c r="U94" s="85"/>
      <c r="V94" s="83"/>
      <c r="W94" s="85"/>
      <c r="X94" s="407"/>
      <c r="Y94" s="582">
        <f t="shared" si="2"/>
        <v>0</v>
      </c>
    </row>
    <row r="95" spans="1:25" ht="276" customHeight="1" x14ac:dyDescent="0.25">
      <c r="A95" s="46" t="s">
        <v>946</v>
      </c>
      <c r="B95" s="82" t="s">
        <v>592</v>
      </c>
      <c r="C95" s="83">
        <v>51130</v>
      </c>
      <c r="D95" s="82" t="s">
        <v>593</v>
      </c>
      <c r="E95" s="82" t="s">
        <v>594</v>
      </c>
      <c r="F95" s="82" t="s">
        <v>720</v>
      </c>
      <c r="G95" s="82" t="s">
        <v>595</v>
      </c>
      <c r="H95" s="82" t="s">
        <v>596</v>
      </c>
      <c r="I95" s="82" t="s">
        <v>6</v>
      </c>
      <c r="J95" s="84">
        <v>1.2</v>
      </c>
      <c r="K95" s="82" t="s">
        <v>14</v>
      </c>
      <c r="L95" s="83" t="s">
        <v>710</v>
      </c>
      <c r="M95" s="83" t="s">
        <v>710</v>
      </c>
      <c r="N95" s="85">
        <v>55000</v>
      </c>
      <c r="O95" s="83">
        <v>1</v>
      </c>
      <c r="P95" s="85">
        <v>55000</v>
      </c>
      <c r="Q95" s="83">
        <v>295</v>
      </c>
      <c r="R95" s="85" t="s">
        <v>996</v>
      </c>
      <c r="S95" s="22">
        <v>601</v>
      </c>
      <c r="T95" s="274"/>
      <c r="U95" s="85"/>
      <c r="V95" s="278" t="s">
        <v>1177</v>
      </c>
      <c r="W95" s="85"/>
      <c r="X95" s="407"/>
      <c r="Y95" s="582">
        <f t="shared" si="2"/>
        <v>0</v>
      </c>
    </row>
    <row r="96" spans="1:25" ht="270" x14ac:dyDescent="0.25">
      <c r="A96" s="92" t="s">
        <v>947</v>
      </c>
      <c r="B96" s="93" t="s">
        <v>592</v>
      </c>
      <c r="C96" s="94">
        <v>51130</v>
      </c>
      <c r="D96" s="93" t="s">
        <v>593</v>
      </c>
      <c r="E96" s="93" t="s">
        <v>594</v>
      </c>
      <c r="F96" s="93" t="s">
        <v>720</v>
      </c>
      <c r="G96" s="93" t="s">
        <v>597</v>
      </c>
      <c r="H96" s="93" t="s">
        <v>598</v>
      </c>
      <c r="I96" s="93" t="s">
        <v>6</v>
      </c>
      <c r="J96" s="95">
        <v>1.2</v>
      </c>
      <c r="K96" s="93" t="s">
        <v>7</v>
      </c>
      <c r="L96" s="94" t="s">
        <v>710</v>
      </c>
      <c r="M96" s="94" t="s">
        <v>710</v>
      </c>
      <c r="N96" s="96">
        <v>18000</v>
      </c>
      <c r="O96" s="94">
        <v>1</v>
      </c>
      <c r="P96" s="96">
        <v>18000</v>
      </c>
      <c r="Q96" s="94">
        <v>295</v>
      </c>
      <c r="R96" s="96" t="s">
        <v>996</v>
      </c>
      <c r="S96" s="29"/>
      <c r="T96" s="276"/>
      <c r="U96" s="96">
        <v>18000</v>
      </c>
      <c r="V96" s="94"/>
      <c r="W96" s="96">
        <v>18000</v>
      </c>
      <c r="X96" s="407"/>
      <c r="Y96" s="582">
        <f t="shared" si="2"/>
        <v>18000</v>
      </c>
    </row>
    <row r="97" spans="1:25" ht="20.25" customHeight="1" x14ac:dyDescent="0.25">
      <c r="A97" s="72"/>
      <c r="B97" s="73"/>
      <c r="C97" s="74"/>
      <c r="D97" s="73"/>
      <c r="E97" s="73"/>
      <c r="F97" s="73"/>
      <c r="G97" s="73"/>
      <c r="H97" s="332" t="s">
        <v>718</v>
      </c>
      <c r="I97" s="73"/>
      <c r="J97" s="75"/>
      <c r="K97" s="73"/>
      <c r="L97" s="100" t="s">
        <v>1023</v>
      </c>
      <c r="M97" s="74"/>
      <c r="N97" s="76"/>
      <c r="O97" s="74"/>
      <c r="P97" s="77">
        <f>SUM(P6:P96)</f>
        <v>1653048</v>
      </c>
      <c r="Q97" s="74"/>
      <c r="R97" s="76"/>
      <c r="S97" s="15"/>
      <c r="T97" s="277"/>
      <c r="U97" s="77">
        <f>SUM(U6:U96)</f>
        <v>669793</v>
      </c>
      <c r="V97" s="74"/>
      <c r="W97" s="77">
        <f>SUM(W6:W96)</f>
        <v>669793</v>
      </c>
      <c r="X97" s="291"/>
      <c r="Y97" s="77">
        <f>SUM(Y6:Y96)</f>
        <v>696793</v>
      </c>
    </row>
    <row r="98" spans="1:25" ht="35.25" customHeight="1" x14ac:dyDescent="0.25">
      <c r="A98" s="72"/>
      <c r="B98" s="73"/>
      <c r="C98" s="74"/>
      <c r="D98" s="73"/>
      <c r="E98" s="73"/>
      <c r="F98" s="73"/>
      <c r="G98" s="744" t="s">
        <v>1184</v>
      </c>
      <c r="H98" s="744"/>
      <c r="I98" s="744"/>
      <c r="J98" s="75"/>
      <c r="K98" s="73"/>
      <c r="L98" s="100"/>
      <c r="M98" s="74"/>
      <c r="N98" s="76"/>
      <c r="O98" s="74"/>
      <c r="P98" s="77"/>
      <c r="Q98" s="74"/>
      <c r="R98" s="76"/>
      <c r="S98" s="15"/>
      <c r="T98" s="277"/>
      <c r="U98" s="77"/>
      <c r="V98" s="74"/>
      <c r="W98" s="74"/>
      <c r="X98" s="291"/>
    </row>
  </sheetData>
  <sortState ref="A6:Y96">
    <sortCondition ref="B6:B96"/>
    <sortCondition ref="A6:A96"/>
  </sortState>
  <mergeCells count="4">
    <mergeCell ref="T2:V2"/>
    <mergeCell ref="G98:I98"/>
    <mergeCell ref="W2:X2"/>
    <mergeCell ref="Y40:Y41"/>
  </mergeCells>
  <pageMargins left="0.2" right="0.17" top="0.5" bottom="0.5" header="0.05" footer="0"/>
  <pageSetup scale="63" fitToHeight="0" orientation="portrait" r:id="rId1"/>
  <headerFooter>
    <oddFooter xml:space="preserve">&amp;C- Page     &amp;P+17 - </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25</vt:i4>
      </vt:variant>
    </vt:vector>
  </HeadingPairs>
  <TitlesOfParts>
    <vt:vector size="41" baseType="lpstr">
      <vt:lpstr>References</vt:lpstr>
      <vt:lpstr>Cover Sheet</vt:lpstr>
      <vt:lpstr> Summary</vt:lpstr>
      <vt:lpstr>Non-Tech Capital</vt:lpstr>
      <vt:lpstr>Funds</vt:lpstr>
      <vt:lpstr>Capital Technology</vt:lpstr>
      <vt:lpstr>Occ Capital</vt:lpstr>
      <vt:lpstr>Non-Tech</vt:lpstr>
      <vt:lpstr>Operational - AA</vt:lpstr>
      <vt:lpstr>PVCC Capital Budget Summary</vt:lpstr>
      <vt:lpstr>Operational - SA</vt:lpstr>
      <vt:lpstr>Operational -AS</vt:lpstr>
      <vt:lpstr>Operational - Pres</vt:lpstr>
      <vt:lpstr>Operational - IT</vt:lpstr>
      <vt:lpstr>PVCC Operational Budget Summary</vt:lpstr>
      <vt:lpstr>Budget Data</vt:lpstr>
      <vt:lpstr>' Summary'!Print_Area</vt:lpstr>
      <vt:lpstr>'Budget Data'!Print_Area</vt:lpstr>
      <vt:lpstr>'Capital Technology'!Print_Area</vt:lpstr>
      <vt:lpstr>'Cover Sheet'!Print_Area</vt:lpstr>
      <vt:lpstr>Funds!Print_Area</vt:lpstr>
      <vt:lpstr>'Non-Tech'!Print_Area</vt:lpstr>
      <vt:lpstr>'Non-Tech Capital'!Print_Area</vt:lpstr>
      <vt:lpstr>'Occ Capital'!Print_Area</vt:lpstr>
      <vt:lpstr>'Operational - AA'!Print_Area</vt:lpstr>
      <vt:lpstr>'Operational - IT'!Print_Area</vt:lpstr>
      <vt:lpstr>'Operational - Pres'!Print_Area</vt:lpstr>
      <vt:lpstr>'Operational - SA'!Print_Area</vt:lpstr>
      <vt:lpstr>'Operational -AS'!Print_Area</vt:lpstr>
      <vt:lpstr>'PVCC Capital Budget Summary'!Print_Area</vt:lpstr>
      <vt:lpstr>'PVCC Operational Budget Summary'!Print_Area</vt:lpstr>
      <vt:lpstr>References!Print_Area</vt:lpstr>
      <vt:lpstr>'Capital Technology'!Print_Titles</vt:lpstr>
      <vt:lpstr>'Occ Capital'!Print_Titles</vt:lpstr>
      <vt:lpstr>'Operational - AA'!Print_Titles</vt:lpstr>
      <vt:lpstr>'Operational - IT'!Print_Titles</vt:lpstr>
      <vt:lpstr>'Operational - Pres'!Print_Titles</vt:lpstr>
      <vt:lpstr>'Operational - SA'!Print_Titles</vt:lpstr>
      <vt:lpstr>'Operational -AS'!Print_Titles</vt:lpstr>
      <vt:lpstr>'PVCC Capital Budget Summary'!Print_Titles</vt:lpstr>
      <vt:lpstr>'PVCC Operational Budget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Hoang,Nguyen H.</dc:creator>
  <cp:lastModifiedBy>Windows User</cp:lastModifiedBy>
  <cp:lastPrinted>2015-05-05T00:09:57Z</cp:lastPrinted>
  <dcterms:created xsi:type="dcterms:W3CDTF">2014-12-24T17:17:35Z</dcterms:created>
  <dcterms:modified xsi:type="dcterms:W3CDTF">2015-05-12T16:29:15Z</dcterms:modified>
</cp:coreProperties>
</file>